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danie nr 1" sheetId="1" r:id="rId1"/>
    <sheet name="zadanie nr 2" sheetId="2" r:id="rId2"/>
    <sheet name="zadanie nr 3" sheetId="3" r:id="rId3"/>
  </sheets>
  <definedNames>
    <definedName name="_xlnm.Print_Area" localSheetId="0">'zadanie nr 1'!$A$1:$I$24</definedName>
  </definedNames>
  <calcPr fullCalcOnLoad="1"/>
</workbook>
</file>

<file path=xl/sharedStrings.xml><?xml version="1.0" encoding="utf-8"?>
<sst xmlns="http://schemas.openxmlformats.org/spreadsheetml/2006/main" count="244" uniqueCount="125">
  <si>
    <t>Lp</t>
  </si>
  <si>
    <t>J.m.</t>
  </si>
  <si>
    <t>Ilość</t>
  </si>
  <si>
    <t>VAT (%)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</si>
  <si>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</si>
  <si>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</si>
  <si>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</si>
  <si>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</si>
  <si>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</si>
  <si>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</si>
  <si>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</si>
  <si>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</si>
  <si>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</si>
  <si>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</si>
  <si>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</si>
  <si>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</si>
  <si>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jednostkowa netto</t>
  </si>
  <si>
    <t>10.</t>
  </si>
  <si>
    <t>Zakres usług</t>
  </si>
  <si>
    <t>Zadanie nr 1 - Świadczenie usług telefonii stacjonarnej</t>
  </si>
  <si>
    <t>Jednorazowa opłata instalacyjna za łącze ISDN PRA 30 B+D</t>
  </si>
  <si>
    <t>kpl.</t>
  </si>
  <si>
    <t>Opłata abonamentowa miesięczna za łącze ISDN PRA 30 B+D kanałów, 300 numerów DDI</t>
  </si>
  <si>
    <t>mc</t>
  </si>
  <si>
    <t>Opłata abonamentowa za 5 lini analogowych</t>
  </si>
  <si>
    <t>Jednorazowa opłata instalacyjna za 5 lini analogowych</t>
  </si>
  <si>
    <t>Jednorazowa opłata - montaż centrali wraz z podłączeniem istniejących kabli</t>
  </si>
  <si>
    <t>Opłata za połaczenia lokalne i strefowe - plan sekundowy z zerową opłatą początkową</t>
  </si>
  <si>
    <t>minuta</t>
  </si>
  <si>
    <t>Opłata za połaczenia międzystrefowe - plan sekundowy z zerową opłatą poczatkową</t>
  </si>
  <si>
    <t>Opłata za połączenia międzynarodowe do I strefy - plan sekundowy z zerową opłatą początkową</t>
  </si>
  <si>
    <t>Opłata za połaczenia do sieci telefonii komórkowej - plan sekundowy z zerową opłatą początkową</t>
  </si>
  <si>
    <t>11.</t>
  </si>
  <si>
    <t>Realizacja połączeń z numerami banku danych TP</t>
  </si>
  <si>
    <t>12.</t>
  </si>
  <si>
    <t>13.</t>
  </si>
  <si>
    <t>Ulgowa linia 0-801</t>
  </si>
  <si>
    <t xml:space="preserve">Biuro numerów </t>
  </si>
  <si>
    <t>Wartość zamówienia maksymalnego</t>
  </si>
  <si>
    <t xml:space="preserve">CZĘŚĆ II - Poza cenowe kryterium oceny ofert </t>
  </si>
  <si>
    <t>PARAMETRY</t>
  </si>
  <si>
    <t>WYMAGANIA GRANICZNE</t>
  </si>
  <si>
    <t>PUNKTACJA</t>
  </si>
  <si>
    <t>WARTOŚĆ OFEROWANA</t>
  </si>
  <si>
    <t>Czas usunięcia usterki</t>
  </si>
  <si>
    <t>Maksymalny Czas usunięcia usterki - 12 godzin.</t>
  </si>
  <si>
    <t xml:space="preserve">12 godzin - 1 punkt; 
 6 godzin - 5 punktów; 
4 godziny - 10 punktów.
</t>
  </si>
  <si>
    <t>Znak postępowania  DZ-271-2-.../2022</t>
  </si>
  <si>
    <t>Lp.</t>
  </si>
  <si>
    <t>Opis przedmiotu zamówienia</t>
  </si>
  <si>
    <t>Nazwa handlowa</t>
  </si>
  <si>
    <t xml:space="preserve"> Cena jednostkowa netto abonamentu miesięcznego/ cena sprzęty za szt.</t>
  </si>
  <si>
    <t>Ilość miesięcy/ ilość opłat jednorazowych</t>
  </si>
  <si>
    <t>Wartość netto (5*6*7)</t>
  </si>
  <si>
    <t>Opłata abonamentowa na telefon komórkowy w tym rozmowy i sms bez limitu do wszystkich sieci (komórkowych, stacjonarnych) właczona usługa darmowych rozmów wewnatrz sieci, w tym internet minimum 10 GB w pakiecie  (technologia UMTS/HSDPA/EDGE/GPRS,LTE,5G)</t>
  </si>
  <si>
    <t>GBD10</t>
  </si>
  <si>
    <t>Opłata abonamentowa na telefon komórkowy w tym minimum 200 minut rozmów wymiennych na SMS właczona usługa darmowych rozmów wewnatrz sieci,w tym minimum 1GB Internet w pakiecie (technologia UMTS/HSDPA/EDGE/GPRS,LTE)</t>
  </si>
  <si>
    <t>GD1</t>
  </si>
  <si>
    <t>Opłata abonamentowa na telefon komórkowy w tym minimum 200 minut rozmów wymiennych na SMS, właczona usługa darmowych rozmów wewnatrz sieci</t>
  </si>
  <si>
    <t>G</t>
  </si>
  <si>
    <t>Dostep do internetu z transferem minimum 30 GB (technologia UMTS/HSDPA/EDGE/GPRS,LTE,5G), staly publiczny adres IP</t>
  </si>
  <si>
    <t>D30</t>
  </si>
  <si>
    <t>Dostep do internetu z transferem minimum 70 GB  (technologia UMTS/HSDPA/EDGE/GPRS,LTE,5G),staly publiczny adres IP</t>
  </si>
  <si>
    <t>D70</t>
  </si>
  <si>
    <t>Dostep do internetu z transferem min 4 GB  (technologia UMTS/HSDPA/EDGE/GPRS,LTE), staly publiczny adres IP</t>
  </si>
  <si>
    <t>D4</t>
  </si>
  <si>
    <t>Dostep do internetu z transferem min 10 GB  (technologia UMTS/HSDPA/EDGE/GPRS,LTE), stały publiczny adres IP</t>
  </si>
  <si>
    <t>D</t>
  </si>
  <si>
    <t xml:space="preserve">Jednorazowa opłata za przyłaczenie numeru do sieci </t>
  </si>
  <si>
    <t>Stawka za minutę połączenia do wszystkich sieci (komórkowych, stacjonarnych) po przekroczeniu limitu z pkt.2 niniejszego załącznika</t>
  </si>
  <si>
    <t>min</t>
  </si>
  <si>
    <t>Stawka za SMS do wszystkich sieci komórkowowych po przekroczeniu limitu z pkt. 2 niniejszego załącznika</t>
  </si>
  <si>
    <t>Sprzęt z załącznika nr 1B</t>
  </si>
  <si>
    <t>szt.</t>
  </si>
  <si>
    <t>x</t>
  </si>
  <si>
    <t>Wartość zamówienia maksymalnego (opcja 120%)</t>
  </si>
  <si>
    <t>Zadanie nr 2 - Świadczenie usług dostępu do Internetu</t>
  </si>
  <si>
    <t xml:space="preserve">Maksymalna przepustowość dla łącza Internetowego  </t>
  </si>
  <si>
    <t xml:space="preserve">Jednorazowa opłata instalacyjna za podłączenie internetu </t>
  </si>
  <si>
    <t>Kpl.</t>
  </si>
  <si>
    <t>Stały, nielimitowany dostęp do Internetu (wraz z stałym adresem IP) dla lokalizacji Bochnia, Krakowska 31 o prędkości min. 300 MB/s do zamawiającego oraz 300 MB/s od zamawiającego, (pomieszczenie Działu IT) - medium transmisji - światłowód</t>
  </si>
  <si>
    <t>mc.</t>
  </si>
  <si>
    <t>Stały, nielimitowany dostęp do Internetu (wraz z stałym adresem IP) dla lokalizacji Bochnia, Krakowska 31 o prędkości min. 50 MB/s do zamawiającego oraz 30 MB/s od zamawiającego (pomieszczenie sterownia TK) - medium transmisji - światłowód</t>
  </si>
  <si>
    <t>Stały, nielimitowany dostęp do Internetu (wraz z stałym adresem IP) dla lokalizacji Bochnia, Krakowska 31 o prędkości min. 50 MB/s do zamawiającego oraz 30 MB/s od zamawiającego (pomieszczenie centrala telefoniczna) -  - medium transmisji - światłowód</t>
  </si>
  <si>
    <t>Stały, nielimitowany dostęp do Internetu (wraz z stałym adresem IP) dla lokalizacji Bochnia, Kazimierza Wlk. 38, poradnie specjalistyczne o prędkości min. 100 MB/s do zamawiającego oraz 100 MB/s od zamawiającego  - medium transmisji - światłowód</t>
  </si>
  <si>
    <t>Stały, nielimitowany dostęp do Internetu (wraz z stałym adresem IP) dla lokalizacji Dziewin 48a - punkt stacjonowania ZRM  o prędkości min. 50 MB/s do zamawiającego oraz 30 MB/s medium transmisji - światłowód lub licencjonowana radiolinia</t>
  </si>
  <si>
    <t>Stały, nielimitowany dostęp do Internetu (wraz z stałym adresem IP) dla lokalizacji Muchówka, Muchówka 157, punkt stacjonowania ZRM o prędkości min. 50 MB/s do zamawiającego oraz 30 MB/s - medium transmisji - światłowód</t>
  </si>
  <si>
    <t>Stały, nielimitowany dostęp do Internetu (wraz z stałym adresem IP) dla lokalizacji Bochnia, Wojska Polskiego 3 , Poradnia Rehabilitacji o prędkości min. o prędkości min. 100 MB/s do zamawiającego oraz 100 MB/s - medium transmisji - światłowód</t>
  </si>
  <si>
    <t>Stały, nielimitowany dostęp do Internetu (wraz z stałym adresem IP) dla lokalizacji Bochnia, Konstytucji 3-go Maja 5, o prędkości min. 100 MB/s do zamawiającego oraz 100 MB/s  - medium transmisji - światłowód</t>
  </si>
  <si>
    <t>Stały, nielimitowany dostęp do Internetu (wraz z stałym adresem IP) dla lokalizacji Bochnia, Trzciana 336, punkt stacjonowania ZRM o prędkości min. 50 MB/s do zamawiającego oraz 30 MB/s - medium transmisji - światłowód</t>
  </si>
  <si>
    <t xml:space="preserve">Czas usunięcia przerwy w dostępie do sieci Internet (awarii)  </t>
  </si>
  <si>
    <t>Maksymalny Czas usunięcia przerwy w dostępie do sieci Internet (awarii) - 3 godziny.</t>
  </si>
  <si>
    <t>Parametry techniczne opisane w pozycji  2</t>
  </si>
  <si>
    <t>Parametry techniczne opisane w pozycji  3</t>
  </si>
  <si>
    <t>Parametry techniczne opisane w pozycji  4</t>
  </si>
  <si>
    <t>Parametry techniczne opisane w pozycji  5</t>
  </si>
  <si>
    <t>Parametry techniczne opisane w pozycji  6</t>
  </si>
  <si>
    <t>Parametry techniczne opisane w pozycji  7</t>
  </si>
  <si>
    <t>Parametry techniczne opisane w pozycji  8</t>
  </si>
  <si>
    <t xml:space="preserve"> prędkości min. 30 MB/s do zamawiającego oraz min. 15 MB/s od zamawiającego  </t>
  </si>
  <si>
    <t>Parametry techniczne opisane w pozycji  9</t>
  </si>
  <si>
    <t>Parametry techniczne opisane w pozycji  10</t>
  </si>
  <si>
    <t>Zadanie nr 3 - Świadczenie usług telefonii komórkowej</t>
  </si>
  <si>
    <t>Znak postępownia DZ-271-1-28/2022</t>
  </si>
  <si>
    <t>Wartość zamówienia minimalnego</t>
  </si>
  <si>
    <t>3 godziny - 1 punkt; 
 2 godziny - 5 punktów; 
1 godzina - 10 punktów.</t>
  </si>
  <si>
    <t>Formularz asortymentowy - Szczególowa oferta cenowa - Załącznik nr 1A do SWZ (załącznik 1A do Umowy  ……………………………...)</t>
  </si>
  <si>
    <t>Zamówienie podstawowe  - przenieść kwotę brutto do FORMULARZA OFERTOWEGO OGÓLNEGO - załącznik nr 1 do SWZ</t>
  </si>
  <si>
    <t>Wartość zamówienia minimalnego (opcja 80%)</t>
  </si>
  <si>
    <t xml:space="preserve"> prędkości min. 300 MB/s do zamawiającego oraz min. 300 MB/s od zamawiającego</t>
  </si>
  <si>
    <t>TAK,
zaoferowanie minimalnych wymagań granicznych 
 = prędkości 300 MB/s do zamawiającego oraz 300 MB/s od zamawiającego - 5 punktów,
powyżej wymagań granicznych 
&gt; prędkości powyżej 300 MB/s do zamawiającego oraz powyżej 300 MB/s od zamawiającego - 10 punktów</t>
  </si>
  <si>
    <t xml:space="preserve"> prędkości min. 50 MB/s do zamawiającego oraz min. 30 MB/s od zamawiającego </t>
  </si>
  <si>
    <t>TAK,
zaoferowanie minimalnych wymagań granicznych 
 = prędkości 50 MB/s do zamawiającego oraz 30 MB/s od zamawiającego - 5 punktów,
powyżej wymagań granicznych 
&gt;  prędkości powyżej 50 MB/s do zamawiającego oraz powyżej 30 MB/s od zamawiającego - 10 punktów</t>
  </si>
  <si>
    <t xml:space="preserve"> prędkości min. 50 MB/s do zamawiającego oraz min.30 MB/s od zamawiającego</t>
  </si>
  <si>
    <t>prędkości min. 100 MB/s do zamawiającego oraz min. 100 MB/s od zamawiającego</t>
  </si>
  <si>
    <t>TAK,
zaoferowanie minimalnych wymagań granicznych 
 = prędkości 100 MB/s do zamawiającego oraz  100 MB/s od zamawiającego - 5 punktów,
powyżej wymagań granicznych 
&gt;  prędkości powyżej 100 MB/s do zamawiającego oraz powyżej 100 MB/s od zamawiającego - 10 punktów</t>
  </si>
  <si>
    <t>TAK,
zaoferowanie minimalnych wymagań granicznych 
 = prędkości  50 MB/s do zamawiającego oraz  30 MB/s od zamawiającego - 5 punktów,
powyżej wymagań granicznych 
&gt;  prędkości powyżej 50 MB/s do zamawiającego oraz powyżej 30  MB/s od zamawiającego - 10 punktów</t>
  </si>
  <si>
    <t>TAK,
zaoferowanie minimalnych wymagań granicznych 
 = prędkości  50 MB/s do zamawiającego oraz 30 MB/s od zamawiającego - 5 punktów,
powyżej wymagań granicznych 
&gt;  prędkości powyżej 50 MB/s do zamawiającego oraz powyżej 30 MB/s od zamawiającego - 10 punktów,</t>
  </si>
  <si>
    <t xml:space="preserve"> prędkości min. 100 MB/s do zamawiającego oraz min. 100 MB/s od zamawiającego  </t>
  </si>
  <si>
    <t>TAK,
zaoferowanie minimalnych wymagań granicznych 
 = prędkości  100 MB/s do zamawiającego oraz  100 MB/s od zamawiającego - 5 punktów,
powyżej wymagań granicznych 
&gt; prędkości powyżej 100 MB/s do zamawiającego oraz powyżej 100 MB/s od zamawiającego - 10 punktów</t>
  </si>
  <si>
    <t xml:space="preserve">prędkości min. 50 MB/s do zamawiającego oraz min. 30 MB/s  od zamawiającego </t>
  </si>
  <si>
    <t>TAK,
zaoferowanie minimalnych wymagań granicznych 
 = prędkości 50 MB/s do zamawiającego oraz 30 MB/s od zamawiającego - 5 punktów,
powyżej wymagań granicznych 
&gt; prędkości powyżej 50 MB/s do zamawiającego oraz powyżej 30 MB/s od zamawiającego - 10 punktów,</t>
  </si>
  <si>
    <t>Usługa ochrony urządzenia (jedna naprawa telefonu obejmująca wyświetlacz, zalanie, tył urządzenia na rok - dwie naprawy w ciągu trwania umowy) dotyczy modeli A,B,C,D</t>
  </si>
  <si>
    <t>Nazwa Zamawiającego taryfy z projektu umowy §2 ust. 6</t>
  </si>
  <si>
    <t>Opłata miesięczna za dzierżawę centrali i serwis, administracje centrali, system kolejkowy rozmów dla numerów 146153266, 146153307 (do 30 oczekujących), 10 numerów VoIP, nagrywanie rozmów - 10 kanałów, nagrywanie rozmów z systemu kolejkowego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</si>
</sst>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[$€-1]_-;\-* #,##0.00\ [$€-1]_-;_-* &quot;-&quot;??\ [$€-1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_-[$€-2]\ * #,##0.00_-;\-[$€-2]\ * #,##0.00_-;_-[$€-2]\ * &quot;-&quot;??_-;_-@_-"/>
    <numFmt numFmtId="179" formatCode="_-* #,##0.00\ [$zł-415]_-;\-* #,##0.00\ [$zł-415]_-;_-* &quot;-&quot;??\ [$zł-415]_-;_-@_-"/>
    <numFmt numFmtId="180" formatCode="0.0%"/>
    <numFmt numFmtId="181" formatCode="[$-415]dddd\,\ d\ mmmm\ yyyy"/>
    <numFmt numFmtId="182" formatCode="_-* #,##0.00&quot; zł&quot;_-;\-* #,##0.00&quot; zł&quot;_-;_-* \-??&quot; zł&quot;_-;_-@_-"/>
    <numFmt numFmtId="183" formatCode="#,##0.00&quot; zł&quot;"/>
    <numFmt numFmtId="184" formatCode="#,##0.00;\-#,##0.00"/>
    <numFmt numFmtId="185" formatCode="#,##0.00&quot; zł&quot;;\-#,##0.00&quot; zł&quot;"/>
    <numFmt numFmtId="186" formatCode="_-* #,##0.00\ [$zł-415]_-;\-* #,##0.00\ [$zł-415]_-;_-* \-??\ [$zł-415]_-;_-@_-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i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6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60" applyFont="1" applyFill="1" applyBorder="1" applyAlignment="1">
      <alignment horizontal="center" vertical="center" wrapText="1"/>
    </xf>
    <xf numFmtId="9" fontId="2" fillId="0" borderId="10" xfId="54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0" xfId="60" applyFont="1" applyFill="1" applyAlignment="1">
      <alignment horizontal="center"/>
    </xf>
    <xf numFmtId="0" fontId="0" fillId="0" borderId="0" xfId="0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2" fontId="2" fillId="0" borderId="10" xfId="60" applyNumberFormat="1" applyFont="1" applyBorder="1" applyAlignment="1" applyProtection="1">
      <alignment horizontal="center" vertical="center"/>
      <protection/>
    </xf>
    <xf numFmtId="182" fontId="2" fillId="0" borderId="10" xfId="60" applyNumberFormat="1" applyFont="1" applyBorder="1" applyAlignment="1" applyProtection="1">
      <alignment vertical="center"/>
      <protection/>
    </xf>
    <xf numFmtId="9" fontId="2" fillId="0" borderId="10" xfId="5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2" fillId="0" borderId="10" xfId="6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/>
    </xf>
    <xf numFmtId="44" fontId="2" fillId="0" borderId="10" xfId="0" applyNumberFormat="1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4" fontId="42" fillId="0" borderId="10" xfId="0" applyNumberFormat="1" applyFont="1" applyFill="1" applyBorder="1" applyAlignment="1">
      <alignment horizontal="center" vertical="center" wrapText="1"/>
    </xf>
    <xf numFmtId="44" fontId="42" fillId="0" borderId="10" xfId="0" applyNumberFormat="1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75" zoomScaleNormal="75" zoomScaleSheetLayoutView="75" zoomScalePageLayoutView="0" workbookViewId="0" topLeftCell="A1">
      <selection activeCell="B11" sqref="B11"/>
    </sheetView>
  </sheetViews>
  <sheetFormatPr defaultColWidth="9.00390625" defaultRowHeight="12.75"/>
  <cols>
    <col min="1" max="1" width="8.75390625" style="11" customWidth="1"/>
    <col min="2" max="2" width="95.25390625" style="12" customWidth="1"/>
    <col min="3" max="3" width="12.00390625" style="11" customWidth="1"/>
    <col min="4" max="4" width="15.25390625" style="11" customWidth="1"/>
    <col min="5" max="5" width="21.625" style="13" customWidth="1"/>
    <col min="6" max="6" width="11.25390625" style="11" customWidth="1"/>
    <col min="7" max="7" width="21.25390625" style="11" customWidth="1"/>
    <col min="8" max="8" width="21.00390625" style="11" customWidth="1"/>
    <col min="9" max="9" width="18.875" style="12" customWidth="1"/>
  </cols>
  <sheetData>
    <row r="1" spans="1:9" s="1" customFormat="1" ht="34.5" customHeight="1">
      <c r="A1" s="48" t="s">
        <v>103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34.5" customHeight="1">
      <c r="A2" s="48" t="s">
        <v>106</v>
      </c>
      <c r="B2" s="48"/>
      <c r="C2" s="48"/>
      <c r="D2" s="48"/>
      <c r="E2" s="48"/>
      <c r="F2" s="48"/>
      <c r="G2" s="48"/>
      <c r="H2" s="48"/>
      <c r="I2" s="48"/>
    </row>
    <row r="3" spans="1:9" ht="34.5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</row>
    <row r="4" spans="1:9" ht="34.5" customHeight="1">
      <c r="A4" s="5" t="s">
        <v>0</v>
      </c>
      <c r="B4" s="5" t="s">
        <v>18</v>
      </c>
      <c r="C4" s="5" t="s">
        <v>1</v>
      </c>
      <c r="D4" s="5" t="s">
        <v>2</v>
      </c>
      <c r="E4" s="6" t="s">
        <v>16</v>
      </c>
      <c r="F4" s="5" t="s">
        <v>3</v>
      </c>
      <c r="G4" s="5" t="s">
        <v>4</v>
      </c>
      <c r="H4" s="5" t="s">
        <v>5</v>
      </c>
      <c r="I4" s="5" t="s">
        <v>6</v>
      </c>
    </row>
    <row r="5" spans="1:9" ht="25.5" customHeight="1">
      <c r="A5" s="17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</row>
    <row r="6" spans="1:9" ht="34.5" customHeight="1">
      <c r="A6" s="3" t="s">
        <v>7</v>
      </c>
      <c r="B6" s="2" t="s">
        <v>20</v>
      </c>
      <c r="C6" s="3" t="s">
        <v>21</v>
      </c>
      <c r="D6" s="3">
        <v>1</v>
      </c>
      <c r="E6" s="4"/>
      <c r="F6" s="7"/>
      <c r="G6" s="8">
        <v>0</v>
      </c>
      <c r="H6" s="8">
        <f aca="true" t="shared" si="0" ref="H6:H18">D6*E6</f>
        <v>0</v>
      </c>
      <c r="I6" s="9">
        <f>D6*G6</f>
        <v>0</v>
      </c>
    </row>
    <row r="7" spans="1:9" ht="34.5" customHeight="1">
      <c r="A7" s="3" t="s">
        <v>8</v>
      </c>
      <c r="B7" s="2" t="s">
        <v>22</v>
      </c>
      <c r="C7" s="3" t="s">
        <v>23</v>
      </c>
      <c r="D7" s="3">
        <v>24</v>
      </c>
      <c r="E7" s="4"/>
      <c r="F7" s="7"/>
      <c r="G7" s="8">
        <f>SUM(E7*F7)+E7</f>
        <v>0</v>
      </c>
      <c r="H7" s="8">
        <f>D7*E7</f>
        <v>0</v>
      </c>
      <c r="I7" s="9">
        <f aca="true" t="shared" si="1" ref="I7:I18">D7*G7</f>
        <v>0</v>
      </c>
    </row>
    <row r="8" spans="1:9" ht="34.5" customHeight="1">
      <c r="A8" s="3" t="s">
        <v>9</v>
      </c>
      <c r="B8" s="2" t="s">
        <v>24</v>
      </c>
      <c r="C8" s="3" t="s">
        <v>23</v>
      </c>
      <c r="D8" s="3">
        <v>24</v>
      </c>
      <c r="E8" s="4"/>
      <c r="F8" s="7"/>
      <c r="G8" s="8">
        <f aca="true" t="shared" si="2" ref="G8:G18">SUM(E8*F8)+E8</f>
        <v>0</v>
      </c>
      <c r="H8" s="8">
        <f t="shared" si="0"/>
        <v>0</v>
      </c>
      <c r="I8" s="9">
        <f t="shared" si="1"/>
        <v>0</v>
      </c>
    </row>
    <row r="9" spans="1:9" ht="34.5" customHeight="1">
      <c r="A9" s="3" t="s">
        <v>10</v>
      </c>
      <c r="B9" s="2" t="s">
        <v>25</v>
      </c>
      <c r="C9" s="3" t="s">
        <v>21</v>
      </c>
      <c r="D9" s="3">
        <v>1</v>
      </c>
      <c r="E9" s="4"/>
      <c r="F9" s="7"/>
      <c r="G9" s="8">
        <f t="shared" si="2"/>
        <v>0</v>
      </c>
      <c r="H9" s="8">
        <f t="shared" si="0"/>
        <v>0</v>
      </c>
      <c r="I9" s="9">
        <f t="shared" si="1"/>
        <v>0</v>
      </c>
    </row>
    <row r="10" spans="1:9" ht="34.5" customHeight="1">
      <c r="A10" s="3" t="s">
        <v>11</v>
      </c>
      <c r="B10" s="2" t="s">
        <v>26</v>
      </c>
      <c r="C10" s="3" t="s">
        <v>21</v>
      </c>
      <c r="D10" s="3">
        <v>1</v>
      </c>
      <c r="E10" s="4"/>
      <c r="F10" s="7"/>
      <c r="G10" s="8">
        <f t="shared" si="2"/>
        <v>0</v>
      </c>
      <c r="H10" s="8">
        <f t="shared" si="0"/>
        <v>0</v>
      </c>
      <c r="I10" s="9">
        <f t="shared" si="1"/>
        <v>0</v>
      </c>
    </row>
    <row r="11" spans="1:9" ht="75" customHeight="1">
      <c r="A11" s="3" t="s">
        <v>12</v>
      </c>
      <c r="B11" s="2" t="s">
        <v>124</v>
      </c>
      <c r="C11" s="3" t="s">
        <v>23</v>
      </c>
      <c r="D11" s="3">
        <v>24</v>
      </c>
      <c r="E11" s="4"/>
      <c r="F11" s="7"/>
      <c r="G11" s="8">
        <f t="shared" si="2"/>
        <v>0</v>
      </c>
      <c r="H11" s="8">
        <f t="shared" si="0"/>
        <v>0</v>
      </c>
      <c r="I11" s="9">
        <f t="shared" si="1"/>
        <v>0</v>
      </c>
    </row>
    <row r="12" spans="1:9" ht="34.5" customHeight="1">
      <c r="A12" s="3" t="s">
        <v>13</v>
      </c>
      <c r="B12" s="2" t="s">
        <v>27</v>
      </c>
      <c r="C12" s="3" t="s">
        <v>28</v>
      </c>
      <c r="D12" s="3">
        <v>85000</v>
      </c>
      <c r="E12" s="4"/>
      <c r="F12" s="7"/>
      <c r="G12" s="8">
        <f t="shared" si="2"/>
        <v>0</v>
      </c>
      <c r="H12" s="8">
        <f t="shared" si="0"/>
        <v>0</v>
      </c>
      <c r="I12" s="9">
        <f t="shared" si="1"/>
        <v>0</v>
      </c>
    </row>
    <row r="13" spans="1:9" ht="34.5" customHeight="1">
      <c r="A13" s="3" t="s">
        <v>14</v>
      </c>
      <c r="B13" s="2" t="s">
        <v>29</v>
      </c>
      <c r="C13" s="3" t="s">
        <v>28</v>
      </c>
      <c r="D13" s="3">
        <v>65000</v>
      </c>
      <c r="E13" s="4"/>
      <c r="F13" s="7"/>
      <c r="G13" s="8">
        <f t="shared" si="2"/>
        <v>0</v>
      </c>
      <c r="H13" s="8">
        <f t="shared" si="0"/>
        <v>0</v>
      </c>
      <c r="I13" s="9">
        <f t="shared" si="1"/>
        <v>0</v>
      </c>
    </row>
    <row r="14" spans="1:9" ht="48.75" customHeight="1">
      <c r="A14" s="3" t="s">
        <v>15</v>
      </c>
      <c r="B14" s="2" t="s">
        <v>30</v>
      </c>
      <c r="C14" s="3" t="s">
        <v>28</v>
      </c>
      <c r="D14" s="3">
        <v>20</v>
      </c>
      <c r="E14" s="4"/>
      <c r="F14" s="7"/>
      <c r="G14" s="8">
        <f t="shared" si="2"/>
        <v>0</v>
      </c>
      <c r="H14" s="8">
        <f t="shared" si="0"/>
        <v>0</v>
      </c>
      <c r="I14" s="9">
        <f t="shared" si="1"/>
        <v>0</v>
      </c>
    </row>
    <row r="15" spans="1:9" ht="43.5" customHeight="1">
      <c r="A15" s="3" t="s">
        <v>17</v>
      </c>
      <c r="B15" s="2" t="s">
        <v>31</v>
      </c>
      <c r="C15" s="3" t="s">
        <v>28</v>
      </c>
      <c r="D15" s="3">
        <v>2000</v>
      </c>
      <c r="E15" s="4"/>
      <c r="F15" s="7"/>
      <c r="G15" s="8">
        <f t="shared" si="2"/>
        <v>0</v>
      </c>
      <c r="H15" s="8">
        <f t="shared" si="0"/>
        <v>0</v>
      </c>
      <c r="I15" s="9">
        <f t="shared" si="1"/>
        <v>0</v>
      </c>
    </row>
    <row r="16" spans="1:9" ht="34.5" customHeight="1">
      <c r="A16" s="3" t="s">
        <v>32</v>
      </c>
      <c r="B16" s="2" t="s">
        <v>33</v>
      </c>
      <c r="C16" s="5" t="s">
        <v>28</v>
      </c>
      <c r="D16" s="5">
        <v>240</v>
      </c>
      <c r="E16" s="10"/>
      <c r="F16" s="7"/>
      <c r="G16" s="8">
        <f t="shared" si="2"/>
        <v>0</v>
      </c>
      <c r="H16" s="8">
        <f t="shared" si="0"/>
        <v>0</v>
      </c>
      <c r="I16" s="9">
        <f t="shared" si="1"/>
        <v>0</v>
      </c>
    </row>
    <row r="17" spans="1:9" ht="34.5" customHeight="1">
      <c r="A17" s="3" t="s">
        <v>34</v>
      </c>
      <c r="B17" s="2" t="s">
        <v>37</v>
      </c>
      <c r="C17" s="5" t="s">
        <v>28</v>
      </c>
      <c r="D17" s="5">
        <v>1020</v>
      </c>
      <c r="E17" s="10"/>
      <c r="F17" s="7"/>
      <c r="G17" s="8">
        <f t="shared" si="2"/>
        <v>0</v>
      </c>
      <c r="H17" s="8">
        <f t="shared" si="0"/>
        <v>0</v>
      </c>
      <c r="I17" s="9">
        <f t="shared" si="1"/>
        <v>0</v>
      </c>
    </row>
    <row r="18" spans="1:9" ht="34.5" customHeight="1">
      <c r="A18" s="3" t="s">
        <v>35</v>
      </c>
      <c r="B18" s="2" t="s">
        <v>36</v>
      </c>
      <c r="C18" s="5" t="s">
        <v>28</v>
      </c>
      <c r="D18" s="5">
        <v>2880</v>
      </c>
      <c r="E18" s="10"/>
      <c r="F18" s="7"/>
      <c r="G18" s="8">
        <f t="shared" si="2"/>
        <v>0</v>
      </c>
      <c r="H18" s="8">
        <f t="shared" si="0"/>
        <v>0</v>
      </c>
      <c r="I18" s="9">
        <f t="shared" si="1"/>
        <v>0</v>
      </c>
    </row>
    <row r="19" spans="1:9" s="14" customFormat="1" ht="34.5" customHeight="1">
      <c r="A19" s="47" t="s">
        <v>107</v>
      </c>
      <c r="B19" s="47"/>
      <c r="C19" s="47"/>
      <c r="D19" s="47"/>
      <c r="E19" s="47"/>
      <c r="F19" s="47"/>
      <c r="G19" s="47"/>
      <c r="H19" s="8">
        <f>SUM(H6:H18)</f>
        <v>0</v>
      </c>
      <c r="I19" s="8">
        <f>SUM(I6:I18)</f>
        <v>0</v>
      </c>
    </row>
    <row r="20" spans="1:9" s="14" customFormat="1" ht="34.5" customHeight="1">
      <c r="A20" s="45" t="s">
        <v>104</v>
      </c>
      <c r="B20" s="45"/>
      <c r="C20" s="45"/>
      <c r="D20" s="45"/>
      <c r="E20" s="45"/>
      <c r="F20" s="45"/>
      <c r="G20" s="45"/>
      <c r="H20" s="15">
        <f>(SUM(H6:H11))+((SUM(H12:H18))*70%)</f>
        <v>0</v>
      </c>
      <c r="I20" s="16">
        <f>(SUM(I6:I11))+((SUM(I12:I18))*70%)</f>
        <v>0</v>
      </c>
    </row>
    <row r="21" spans="1:9" s="14" customFormat="1" ht="34.5" customHeight="1">
      <c r="A21" s="45" t="s">
        <v>38</v>
      </c>
      <c r="B21" s="45"/>
      <c r="C21" s="45"/>
      <c r="D21" s="45"/>
      <c r="E21" s="45"/>
      <c r="F21" s="45"/>
      <c r="G21" s="45"/>
      <c r="H21" s="15">
        <f>(SUM(H6:H11))+((SUM(H12:H18))*120%)</f>
        <v>0</v>
      </c>
      <c r="I21" s="16">
        <f>(SUM(I6:I11))+((SUM(I12:I18))*120%)</f>
        <v>0</v>
      </c>
    </row>
    <row r="22" spans="1:9" ht="29.25" customHeight="1">
      <c r="A22" s="49" t="s">
        <v>39</v>
      </c>
      <c r="B22" s="49"/>
      <c r="C22" s="49"/>
      <c r="D22" s="49"/>
      <c r="E22" s="49"/>
      <c r="F22" s="49"/>
      <c r="G22" s="49"/>
      <c r="H22" s="49"/>
      <c r="I22" s="49"/>
    </row>
    <row r="23" spans="1:9" ht="42" customHeight="1">
      <c r="A23" s="50" t="s">
        <v>40</v>
      </c>
      <c r="B23" s="50"/>
      <c r="C23" s="50" t="s">
        <v>41</v>
      </c>
      <c r="D23" s="50"/>
      <c r="E23" s="51" t="s">
        <v>42</v>
      </c>
      <c r="F23" s="51"/>
      <c r="G23" s="51"/>
      <c r="H23" s="50" t="s">
        <v>43</v>
      </c>
      <c r="I23" s="50"/>
    </row>
    <row r="24" spans="1:10" ht="53.25" customHeight="1">
      <c r="A24" s="18" t="s">
        <v>7</v>
      </c>
      <c r="B24" s="19" t="s">
        <v>44</v>
      </c>
      <c r="C24" s="52" t="s">
        <v>45</v>
      </c>
      <c r="D24" s="52"/>
      <c r="E24" s="52" t="s">
        <v>46</v>
      </c>
      <c r="F24" s="52"/>
      <c r="G24" s="52"/>
      <c r="H24" s="53"/>
      <c r="I24" s="53"/>
      <c r="J24">
        <v>1</v>
      </c>
    </row>
  </sheetData>
  <sheetProtection/>
  <mergeCells count="14">
    <mergeCell ref="A22:I22"/>
    <mergeCell ref="A23:B23"/>
    <mergeCell ref="C23:D23"/>
    <mergeCell ref="E23:G23"/>
    <mergeCell ref="H23:I23"/>
    <mergeCell ref="C24:D24"/>
    <mergeCell ref="E24:G24"/>
    <mergeCell ref="H24:I24"/>
    <mergeCell ref="A20:G20"/>
    <mergeCell ref="A21:G21"/>
    <mergeCell ref="A3:I3"/>
    <mergeCell ref="A19:G19"/>
    <mergeCell ref="A1:I1"/>
    <mergeCell ref="A2:I2"/>
  </mergeCells>
  <printOptions/>
  <pageMargins left="0.25" right="0.25" top="0.75" bottom="0.75" header="0.3" footer="0.3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SheetLayoutView="75" zoomScalePageLayoutView="0" workbookViewId="0" topLeftCell="A25">
      <selection activeCell="A23" sqref="A23:IV23"/>
    </sheetView>
  </sheetViews>
  <sheetFormatPr defaultColWidth="9.00390625" defaultRowHeight="12.75"/>
  <cols>
    <col min="1" max="1" width="6.00390625" style="12" customWidth="1"/>
    <col min="2" max="2" width="88.00390625" style="12" customWidth="1"/>
    <col min="3" max="3" width="19.375" style="12" customWidth="1"/>
    <col min="4" max="4" width="23.625" style="12" customWidth="1"/>
    <col min="5" max="5" width="22.125" style="12" customWidth="1"/>
    <col min="6" max="6" width="27.625" style="12" customWidth="1"/>
    <col min="7" max="7" width="43.875" style="12" customWidth="1"/>
    <col min="8" max="8" width="18.375" style="12" bestFit="1" customWidth="1"/>
    <col min="9" max="9" width="17.625" style="12" customWidth="1"/>
    <col min="10" max="10" width="28.75390625" style="12" customWidth="1"/>
  </cols>
  <sheetData>
    <row r="1" spans="1:10" ht="29.25" customHeight="1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2" customHeight="1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6.25" customHeight="1">
      <c r="A3" s="46" t="s">
        <v>76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60" customHeight="1">
      <c r="A4" s="5" t="s">
        <v>0</v>
      </c>
      <c r="B4" s="5" t="s">
        <v>18</v>
      </c>
      <c r="C4" s="5" t="s">
        <v>1</v>
      </c>
      <c r="D4" s="5" t="s">
        <v>2</v>
      </c>
      <c r="E4" s="6" t="s">
        <v>16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77</v>
      </c>
    </row>
    <row r="5" spans="1:10" ht="15">
      <c r="A5" s="17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17</v>
      </c>
    </row>
    <row r="6" spans="1:10" ht="36" customHeight="1">
      <c r="A6" s="5" t="s">
        <v>7</v>
      </c>
      <c r="B6" s="2" t="s">
        <v>78</v>
      </c>
      <c r="C6" s="5" t="s">
        <v>79</v>
      </c>
      <c r="D6" s="5">
        <v>9</v>
      </c>
      <c r="E6" s="31"/>
      <c r="F6" s="32"/>
      <c r="G6" s="33">
        <f>SUM(E6*F6)+E6</f>
        <v>0</v>
      </c>
      <c r="H6" s="33">
        <f>D6*E6</f>
        <v>0</v>
      </c>
      <c r="I6" s="31">
        <f>D6*G6</f>
        <v>0</v>
      </c>
      <c r="J6" s="34"/>
    </row>
    <row r="7" spans="1:10" ht="71.25" customHeight="1">
      <c r="A7" s="5" t="s">
        <v>8</v>
      </c>
      <c r="B7" s="2" t="s">
        <v>80</v>
      </c>
      <c r="C7" s="5" t="s">
        <v>81</v>
      </c>
      <c r="D7" s="5">
        <v>24</v>
      </c>
      <c r="E7" s="31"/>
      <c r="F7" s="32"/>
      <c r="G7" s="35">
        <f>ROUND((E7*F7)+E7,2)</f>
        <v>0</v>
      </c>
      <c r="H7" s="35">
        <f>ROUND(D7*E7,2)</f>
        <v>0</v>
      </c>
      <c r="I7" s="36">
        <f>ROUND(D7*G7,2)</f>
        <v>0</v>
      </c>
      <c r="J7" s="3"/>
    </row>
    <row r="8" spans="1:10" ht="84.75" customHeight="1">
      <c r="A8" s="5" t="s">
        <v>9</v>
      </c>
      <c r="B8" s="2" t="s">
        <v>82</v>
      </c>
      <c r="C8" s="5" t="s">
        <v>81</v>
      </c>
      <c r="D8" s="5">
        <v>24</v>
      </c>
      <c r="E8" s="31"/>
      <c r="F8" s="32"/>
      <c r="G8" s="33">
        <f aca="true" t="shared" si="0" ref="G8:G13">ROUND((E8*F8)+E8,2)</f>
        <v>0</v>
      </c>
      <c r="H8" s="33">
        <f aca="true" t="shared" si="1" ref="H8:H14">ROUND(D8*E8,2)</f>
        <v>0</v>
      </c>
      <c r="I8" s="31">
        <f aca="true" t="shared" si="2" ref="I8:I13">ROUND(D8*G8,2)</f>
        <v>0</v>
      </c>
      <c r="J8" s="37"/>
    </row>
    <row r="9" spans="1:10" ht="87.75" customHeight="1">
      <c r="A9" s="5" t="s">
        <v>10</v>
      </c>
      <c r="B9" s="2" t="s">
        <v>83</v>
      </c>
      <c r="C9" s="5" t="s">
        <v>81</v>
      </c>
      <c r="D9" s="5">
        <v>24</v>
      </c>
      <c r="E9" s="31"/>
      <c r="F9" s="32"/>
      <c r="G9" s="33">
        <f t="shared" si="0"/>
        <v>0</v>
      </c>
      <c r="H9" s="33">
        <f t="shared" si="1"/>
        <v>0</v>
      </c>
      <c r="I9" s="31">
        <f t="shared" si="2"/>
        <v>0</v>
      </c>
      <c r="J9" s="37"/>
    </row>
    <row r="10" spans="1:10" ht="78.75" customHeight="1">
      <c r="A10" s="5" t="s">
        <v>11</v>
      </c>
      <c r="B10" s="2" t="s">
        <v>84</v>
      </c>
      <c r="C10" s="5" t="s">
        <v>81</v>
      </c>
      <c r="D10" s="5">
        <v>24</v>
      </c>
      <c r="E10" s="31"/>
      <c r="F10" s="32"/>
      <c r="G10" s="33">
        <f t="shared" si="0"/>
        <v>0</v>
      </c>
      <c r="H10" s="33">
        <f t="shared" si="1"/>
        <v>0</v>
      </c>
      <c r="I10" s="31">
        <f t="shared" si="2"/>
        <v>0</v>
      </c>
      <c r="J10" s="37"/>
    </row>
    <row r="11" spans="1:10" ht="90" customHeight="1">
      <c r="A11" s="5" t="s">
        <v>12</v>
      </c>
      <c r="B11" s="2" t="s">
        <v>85</v>
      </c>
      <c r="C11" s="5" t="s">
        <v>81</v>
      </c>
      <c r="D11" s="5">
        <v>24</v>
      </c>
      <c r="E11" s="31"/>
      <c r="F11" s="32"/>
      <c r="G11" s="33">
        <f t="shared" si="0"/>
        <v>0</v>
      </c>
      <c r="H11" s="33">
        <f t="shared" si="1"/>
        <v>0</v>
      </c>
      <c r="I11" s="31">
        <f t="shared" si="2"/>
        <v>0</v>
      </c>
      <c r="J11" s="37"/>
    </row>
    <row r="12" spans="1:10" ht="55.5" customHeight="1">
      <c r="A12" s="5" t="s">
        <v>13</v>
      </c>
      <c r="B12" s="2" t="s">
        <v>86</v>
      </c>
      <c r="C12" s="5" t="s">
        <v>81</v>
      </c>
      <c r="D12" s="5">
        <v>24</v>
      </c>
      <c r="E12" s="31"/>
      <c r="F12" s="32"/>
      <c r="G12" s="33">
        <f t="shared" si="0"/>
        <v>0</v>
      </c>
      <c r="H12" s="33">
        <f t="shared" si="1"/>
        <v>0</v>
      </c>
      <c r="I12" s="31">
        <f t="shared" si="2"/>
        <v>0</v>
      </c>
      <c r="J12" s="37"/>
    </row>
    <row r="13" spans="1:10" ht="73.5" customHeight="1">
      <c r="A13" s="5" t="s">
        <v>14</v>
      </c>
      <c r="B13" s="2" t="s">
        <v>87</v>
      </c>
      <c r="C13" s="5" t="s">
        <v>81</v>
      </c>
      <c r="D13" s="5">
        <v>24</v>
      </c>
      <c r="E13" s="31"/>
      <c r="F13" s="32"/>
      <c r="G13" s="33">
        <f t="shared" si="0"/>
        <v>0</v>
      </c>
      <c r="H13" s="33">
        <f t="shared" si="1"/>
        <v>0</v>
      </c>
      <c r="I13" s="31">
        <f t="shared" si="2"/>
        <v>0</v>
      </c>
      <c r="J13" s="37"/>
    </row>
    <row r="14" spans="1:10" ht="63" customHeight="1">
      <c r="A14" s="5" t="s">
        <v>15</v>
      </c>
      <c r="B14" s="2" t="s">
        <v>88</v>
      </c>
      <c r="C14" s="5" t="s">
        <v>81</v>
      </c>
      <c r="D14" s="5">
        <v>24</v>
      </c>
      <c r="E14" s="31"/>
      <c r="F14" s="32"/>
      <c r="G14" s="33">
        <f>ROUND((E14*F14)+E14,2)</f>
        <v>0</v>
      </c>
      <c r="H14" s="33">
        <f t="shared" si="1"/>
        <v>0</v>
      </c>
      <c r="I14" s="31">
        <f>ROUND(D14*G14,2)</f>
        <v>0</v>
      </c>
      <c r="J14" s="37"/>
    </row>
    <row r="15" spans="1:10" ht="69.75" customHeight="1">
      <c r="A15" s="5" t="s">
        <v>17</v>
      </c>
      <c r="B15" s="2" t="s">
        <v>89</v>
      </c>
      <c r="C15" s="5" t="s">
        <v>81</v>
      </c>
      <c r="D15" s="5">
        <v>24</v>
      </c>
      <c r="E15" s="31"/>
      <c r="F15" s="32"/>
      <c r="G15" s="33">
        <f>ROUND((E15*F15)+E15,2)</f>
        <v>0</v>
      </c>
      <c r="H15" s="33">
        <f>ROUND(D15*E15,2)</f>
        <v>0</v>
      </c>
      <c r="I15" s="31">
        <f>ROUND(D15*G15,2)</f>
        <v>0</v>
      </c>
      <c r="J15" s="37"/>
    </row>
    <row r="16" spans="1:10" ht="36.75" customHeight="1">
      <c r="A16" s="47" t="s">
        <v>107</v>
      </c>
      <c r="B16" s="47"/>
      <c r="C16" s="47"/>
      <c r="D16" s="47"/>
      <c r="E16" s="47"/>
      <c r="F16" s="47"/>
      <c r="G16" s="47"/>
      <c r="H16" s="31">
        <f>SUM(H6:H15)</f>
        <v>0</v>
      </c>
      <c r="I16" s="36">
        <f>SUM(I6:I15)</f>
        <v>0</v>
      </c>
      <c r="J16" s="34"/>
    </row>
    <row r="17" spans="1:10" ht="36.75" customHeight="1">
      <c r="A17" s="50" t="s">
        <v>39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36.75" customHeight="1">
      <c r="A18" s="50" t="s">
        <v>40</v>
      </c>
      <c r="B18" s="50"/>
      <c r="C18" s="50" t="s">
        <v>41</v>
      </c>
      <c r="D18" s="50"/>
      <c r="E18" s="51" t="s">
        <v>42</v>
      </c>
      <c r="F18" s="51"/>
      <c r="G18" s="51"/>
      <c r="H18" s="50" t="s">
        <v>43</v>
      </c>
      <c r="I18" s="50"/>
      <c r="J18" s="50"/>
    </row>
    <row r="19" spans="1:10" ht="90" customHeight="1">
      <c r="A19" s="18" t="s">
        <v>7</v>
      </c>
      <c r="B19" s="19" t="s">
        <v>90</v>
      </c>
      <c r="C19" s="52" t="s">
        <v>91</v>
      </c>
      <c r="D19" s="52"/>
      <c r="E19" s="52" t="s">
        <v>105</v>
      </c>
      <c r="F19" s="52"/>
      <c r="G19" s="52"/>
      <c r="H19" s="54"/>
      <c r="I19" s="55"/>
      <c r="J19" s="55"/>
    </row>
    <row r="20" spans="1:10" ht="99.75" customHeight="1">
      <c r="A20" s="18" t="s">
        <v>8</v>
      </c>
      <c r="B20" s="38" t="s">
        <v>92</v>
      </c>
      <c r="C20" s="52" t="s">
        <v>109</v>
      </c>
      <c r="D20" s="52"/>
      <c r="E20" s="52" t="s">
        <v>110</v>
      </c>
      <c r="F20" s="56"/>
      <c r="G20" s="56"/>
      <c r="H20" s="54"/>
      <c r="I20" s="55"/>
      <c r="J20" s="55"/>
    </row>
    <row r="21" spans="1:10" ht="111.75" customHeight="1">
      <c r="A21" s="18" t="s">
        <v>9</v>
      </c>
      <c r="B21" s="38" t="s">
        <v>93</v>
      </c>
      <c r="C21" s="52" t="s">
        <v>111</v>
      </c>
      <c r="D21" s="52"/>
      <c r="E21" s="52" t="s">
        <v>112</v>
      </c>
      <c r="F21" s="56"/>
      <c r="G21" s="56"/>
      <c r="H21" s="54"/>
      <c r="I21" s="55"/>
      <c r="J21" s="55"/>
    </row>
    <row r="22" spans="1:10" ht="114" customHeight="1">
      <c r="A22" s="18" t="s">
        <v>10</v>
      </c>
      <c r="B22" s="38" t="s">
        <v>94</v>
      </c>
      <c r="C22" s="52" t="s">
        <v>113</v>
      </c>
      <c r="D22" s="52"/>
      <c r="E22" s="52" t="s">
        <v>112</v>
      </c>
      <c r="F22" s="56"/>
      <c r="G22" s="56"/>
      <c r="H22" s="54"/>
      <c r="I22" s="55"/>
      <c r="J22" s="55"/>
    </row>
    <row r="23" spans="1:10" ht="132.75" customHeight="1">
      <c r="A23" s="18" t="s">
        <v>11</v>
      </c>
      <c r="B23" s="38" t="s">
        <v>95</v>
      </c>
      <c r="C23" s="52" t="s">
        <v>114</v>
      </c>
      <c r="D23" s="52"/>
      <c r="E23" s="52" t="s">
        <v>115</v>
      </c>
      <c r="F23" s="52"/>
      <c r="G23" s="52"/>
      <c r="H23" s="54"/>
      <c r="I23" s="55"/>
      <c r="J23" s="55"/>
    </row>
    <row r="24" spans="1:10" ht="124.5" customHeight="1">
      <c r="A24" s="18" t="s">
        <v>12</v>
      </c>
      <c r="B24" s="38" t="s">
        <v>96</v>
      </c>
      <c r="C24" s="52" t="s">
        <v>111</v>
      </c>
      <c r="D24" s="52"/>
      <c r="E24" s="52" t="s">
        <v>116</v>
      </c>
      <c r="F24" s="56"/>
      <c r="G24" s="56"/>
      <c r="H24" s="54"/>
      <c r="I24" s="55"/>
      <c r="J24" s="55"/>
    </row>
    <row r="25" spans="1:10" ht="126" customHeight="1">
      <c r="A25" s="18" t="s">
        <v>13</v>
      </c>
      <c r="B25" s="38" t="s">
        <v>97</v>
      </c>
      <c r="C25" s="52" t="s">
        <v>111</v>
      </c>
      <c r="D25" s="52"/>
      <c r="E25" s="52" t="s">
        <v>117</v>
      </c>
      <c r="F25" s="56"/>
      <c r="G25" s="56"/>
      <c r="H25" s="54"/>
      <c r="I25" s="55"/>
      <c r="J25" s="55"/>
    </row>
    <row r="26" spans="1:10" ht="108" customHeight="1">
      <c r="A26" s="18" t="s">
        <v>14</v>
      </c>
      <c r="B26" s="38" t="s">
        <v>98</v>
      </c>
      <c r="C26" s="52" t="s">
        <v>118</v>
      </c>
      <c r="D26" s="52"/>
      <c r="E26" s="52" t="s">
        <v>119</v>
      </c>
      <c r="F26" s="56"/>
      <c r="G26" s="56"/>
      <c r="H26" s="54"/>
      <c r="I26" s="55"/>
      <c r="J26" s="55"/>
    </row>
    <row r="27" spans="1:10" ht="123" customHeight="1">
      <c r="A27" s="18" t="s">
        <v>15</v>
      </c>
      <c r="B27" s="38" t="s">
        <v>100</v>
      </c>
      <c r="C27" s="52" t="s">
        <v>99</v>
      </c>
      <c r="D27" s="52"/>
      <c r="E27" s="52" t="s">
        <v>119</v>
      </c>
      <c r="F27" s="56"/>
      <c r="G27" s="56"/>
      <c r="H27" s="54"/>
      <c r="I27" s="55"/>
      <c r="J27" s="55"/>
    </row>
    <row r="28" spans="1:10" ht="124.5" customHeight="1">
      <c r="A28" s="18" t="s">
        <v>17</v>
      </c>
      <c r="B28" s="38" t="s">
        <v>101</v>
      </c>
      <c r="C28" s="52" t="s">
        <v>120</v>
      </c>
      <c r="D28" s="52"/>
      <c r="E28" s="52" t="s">
        <v>121</v>
      </c>
      <c r="F28" s="56"/>
      <c r="G28" s="56"/>
      <c r="H28" s="54"/>
      <c r="I28" s="55"/>
      <c r="J28" s="55"/>
    </row>
    <row r="29" ht="15">
      <c r="I29" s="39"/>
    </row>
  </sheetData>
  <sheetProtection/>
  <mergeCells count="39">
    <mergeCell ref="C27:D27"/>
    <mergeCell ref="E27:G27"/>
    <mergeCell ref="H27:J27"/>
    <mergeCell ref="C28:D28"/>
    <mergeCell ref="E28:G28"/>
    <mergeCell ref="H28:J28"/>
    <mergeCell ref="C25:D25"/>
    <mergeCell ref="E25:G25"/>
    <mergeCell ref="H25:J25"/>
    <mergeCell ref="C26:D26"/>
    <mergeCell ref="E26:G26"/>
    <mergeCell ref="H26:J26"/>
    <mergeCell ref="C23:D23"/>
    <mergeCell ref="E23:G23"/>
    <mergeCell ref="H23:J23"/>
    <mergeCell ref="C24:D24"/>
    <mergeCell ref="E24:G24"/>
    <mergeCell ref="H24:J24"/>
    <mergeCell ref="C21:D21"/>
    <mergeCell ref="E21:G21"/>
    <mergeCell ref="H21:J21"/>
    <mergeCell ref="C22:D22"/>
    <mergeCell ref="E22:G22"/>
    <mergeCell ref="H22:J22"/>
    <mergeCell ref="C19:D19"/>
    <mergeCell ref="E19:G19"/>
    <mergeCell ref="H19:J19"/>
    <mergeCell ref="C20:D20"/>
    <mergeCell ref="E20:G20"/>
    <mergeCell ref="H20:J20"/>
    <mergeCell ref="A1:J1"/>
    <mergeCell ref="A2:J2"/>
    <mergeCell ref="A3:J3"/>
    <mergeCell ref="A16:G16"/>
    <mergeCell ref="A17:J17"/>
    <mergeCell ref="A18:B18"/>
    <mergeCell ref="C18:D18"/>
    <mergeCell ref="E18:G18"/>
    <mergeCell ref="H18:J18"/>
  </mergeCells>
  <printOptions/>
  <pageMargins left="0.25" right="0.25" top="0.75" bottom="0.75" header="0.3" footer="0.3"/>
  <pageSetup fitToHeight="0" fitToWidth="1" horizontalDpi="600" verticalDpi="600" orientation="landscape" paperSize="9" scale="48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75" zoomScaleSheetLayoutView="75" zoomScalePageLayoutView="0" workbookViewId="0" topLeftCell="A4">
      <selection activeCell="D4" sqref="D4"/>
    </sheetView>
  </sheetViews>
  <sheetFormatPr defaultColWidth="9.00390625" defaultRowHeight="12.75"/>
  <cols>
    <col min="1" max="1" width="6.125" style="28" customWidth="1"/>
    <col min="2" max="2" width="88.375" style="28" customWidth="1"/>
    <col min="3" max="3" width="9.125" style="29" customWidth="1"/>
    <col min="4" max="4" width="35.00390625" style="29" customWidth="1"/>
    <col min="5" max="5" width="22.875" style="29" customWidth="1"/>
    <col min="6" max="6" width="9.125" style="28" customWidth="1"/>
    <col min="7" max="7" width="50.125" style="28" customWidth="1"/>
    <col min="8" max="8" width="28.625" style="28" customWidth="1"/>
    <col min="9" max="9" width="24.75390625" style="28" customWidth="1"/>
    <col min="10" max="10" width="7.25390625" style="28" customWidth="1"/>
    <col min="11" max="11" width="20.125" style="28" customWidth="1"/>
  </cols>
  <sheetData>
    <row r="1" spans="1:11" ht="41.2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.7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8.5" customHeight="1">
      <c r="A3" s="60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39.75" customHeight="1">
      <c r="A4" s="40" t="s">
        <v>48</v>
      </c>
      <c r="B4" s="40" t="s">
        <v>49</v>
      </c>
      <c r="C4" s="40" t="s">
        <v>1</v>
      </c>
      <c r="D4" s="63" t="s">
        <v>123</v>
      </c>
      <c r="E4" s="40" t="s">
        <v>50</v>
      </c>
      <c r="F4" s="40" t="s">
        <v>2</v>
      </c>
      <c r="G4" s="40" t="s">
        <v>51</v>
      </c>
      <c r="H4" s="40" t="s">
        <v>52</v>
      </c>
      <c r="I4" s="40" t="s">
        <v>53</v>
      </c>
      <c r="J4" s="40" t="s">
        <v>3</v>
      </c>
      <c r="K4" s="40" t="s">
        <v>6</v>
      </c>
    </row>
    <row r="5" spans="1:11" ht="24" customHeight="1">
      <c r="A5" s="41" t="s">
        <v>7</v>
      </c>
      <c r="B5" s="41" t="s">
        <v>8</v>
      </c>
      <c r="C5" s="41" t="s">
        <v>9</v>
      </c>
      <c r="D5" s="41"/>
      <c r="E5" s="41" t="s">
        <v>10</v>
      </c>
      <c r="F5" s="41" t="s">
        <v>11</v>
      </c>
      <c r="G5" s="41" t="s">
        <v>12</v>
      </c>
      <c r="H5" s="41" t="s">
        <v>13</v>
      </c>
      <c r="I5" s="41" t="s">
        <v>14</v>
      </c>
      <c r="J5" s="41" t="s">
        <v>15</v>
      </c>
      <c r="K5" s="41" t="s">
        <v>17</v>
      </c>
    </row>
    <row r="6" spans="1:11" ht="75" customHeight="1">
      <c r="A6" s="20" t="s">
        <v>7</v>
      </c>
      <c r="B6" s="21" t="s">
        <v>54</v>
      </c>
      <c r="C6" s="20" t="s">
        <v>73</v>
      </c>
      <c r="D6" s="20" t="s">
        <v>55</v>
      </c>
      <c r="E6" s="20"/>
      <c r="F6" s="20">
        <v>11</v>
      </c>
      <c r="G6" s="22"/>
      <c r="H6" s="20">
        <v>24</v>
      </c>
      <c r="I6" s="23">
        <f aca="true" t="shared" si="0" ref="I6:I17">G6*F6*H6</f>
        <v>0</v>
      </c>
      <c r="J6" s="24"/>
      <c r="K6" s="23">
        <f aca="true" t="shared" si="1" ref="K6:K17">I6*J6+I6</f>
        <v>0</v>
      </c>
    </row>
    <row r="7" spans="1:11" ht="63.75" customHeight="1">
      <c r="A7" s="20" t="s">
        <v>8</v>
      </c>
      <c r="B7" s="21" t="s">
        <v>56</v>
      </c>
      <c r="C7" s="20" t="s">
        <v>73</v>
      </c>
      <c r="D7" s="20" t="s">
        <v>57</v>
      </c>
      <c r="E7" s="25"/>
      <c r="F7" s="20">
        <v>50</v>
      </c>
      <c r="G7" s="22"/>
      <c r="H7" s="20">
        <v>24</v>
      </c>
      <c r="I7" s="23">
        <f t="shared" si="0"/>
        <v>0</v>
      </c>
      <c r="J7" s="24"/>
      <c r="K7" s="23">
        <f t="shared" si="1"/>
        <v>0</v>
      </c>
    </row>
    <row r="8" spans="1:11" ht="42" customHeight="1">
      <c r="A8" s="20" t="s">
        <v>9</v>
      </c>
      <c r="B8" s="21" t="s">
        <v>58</v>
      </c>
      <c r="C8" s="20" t="s">
        <v>73</v>
      </c>
      <c r="D8" s="20" t="s">
        <v>59</v>
      </c>
      <c r="E8" s="20"/>
      <c r="F8" s="20">
        <v>68</v>
      </c>
      <c r="G8" s="23"/>
      <c r="H8" s="20">
        <v>24</v>
      </c>
      <c r="I8" s="23">
        <f t="shared" si="0"/>
        <v>0</v>
      </c>
      <c r="J8" s="24"/>
      <c r="K8" s="23">
        <f t="shared" si="1"/>
        <v>0</v>
      </c>
    </row>
    <row r="9" spans="1:11" ht="54" customHeight="1">
      <c r="A9" s="20" t="s">
        <v>11</v>
      </c>
      <c r="B9" s="21" t="s">
        <v>60</v>
      </c>
      <c r="C9" s="20" t="s">
        <v>73</v>
      </c>
      <c r="D9" s="20" t="s">
        <v>61</v>
      </c>
      <c r="E9" s="26"/>
      <c r="F9" s="20">
        <v>2</v>
      </c>
      <c r="G9" s="22"/>
      <c r="H9" s="20">
        <v>24</v>
      </c>
      <c r="I9" s="23">
        <f t="shared" si="0"/>
        <v>0</v>
      </c>
      <c r="J9" s="24"/>
      <c r="K9" s="23">
        <f t="shared" si="1"/>
        <v>0</v>
      </c>
    </row>
    <row r="10" spans="1:11" ht="47.25" customHeight="1">
      <c r="A10" s="20" t="s">
        <v>12</v>
      </c>
      <c r="B10" s="21" t="s">
        <v>62</v>
      </c>
      <c r="C10" s="20" t="s">
        <v>73</v>
      </c>
      <c r="D10" s="20" t="s">
        <v>63</v>
      </c>
      <c r="E10" s="26"/>
      <c r="F10" s="20">
        <v>1</v>
      </c>
      <c r="G10" s="22"/>
      <c r="H10" s="20">
        <v>24</v>
      </c>
      <c r="I10" s="23">
        <f t="shared" si="0"/>
        <v>0</v>
      </c>
      <c r="J10" s="24"/>
      <c r="K10" s="23">
        <f t="shared" si="1"/>
        <v>0</v>
      </c>
    </row>
    <row r="11" spans="1:11" ht="53.25" customHeight="1">
      <c r="A11" s="20" t="s">
        <v>13</v>
      </c>
      <c r="B11" s="21" t="s">
        <v>64</v>
      </c>
      <c r="C11" s="20" t="s">
        <v>73</v>
      </c>
      <c r="D11" s="20" t="s">
        <v>65</v>
      </c>
      <c r="E11" s="26"/>
      <c r="F11" s="20">
        <v>19</v>
      </c>
      <c r="G11" s="22"/>
      <c r="H11" s="20">
        <v>24</v>
      </c>
      <c r="I11" s="23">
        <f t="shared" si="0"/>
        <v>0</v>
      </c>
      <c r="J11" s="24"/>
      <c r="K11" s="23">
        <f t="shared" si="1"/>
        <v>0</v>
      </c>
    </row>
    <row r="12" spans="1:11" ht="54" customHeight="1">
      <c r="A12" s="20" t="s">
        <v>14</v>
      </c>
      <c r="B12" s="21" t="s">
        <v>66</v>
      </c>
      <c r="C12" s="20" t="s">
        <v>73</v>
      </c>
      <c r="D12" s="20" t="s">
        <v>67</v>
      </c>
      <c r="E12" s="26"/>
      <c r="F12" s="20">
        <v>6</v>
      </c>
      <c r="G12" s="22"/>
      <c r="H12" s="20">
        <v>24</v>
      </c>
      <c r="I12" s="23">
        <f t="shared" si="0"/>
        <v>0</v>
      </c>
      <c r="J12" s="24"/>
      <c r="K12" s="23">
        <f t="shared" si="1"/>
        <v>0</v>
      </c>
    </row>
    <row r="13" spans="1:11" ht="33" customHeight="1">
      <c r="A13" s="20" t="s">
        <v>15</v>
      </c>
      <c r="B13" s="21" t="s">
        <v>68</v>
      </c>
      <c r="C13" s="20" t="s">
        <v>73</v>
      </c>
      <c r="D13" s="20"/>
      <c r="E13" s="20"/>
      <c r="F13" s="20">
        <v>157</v>
      </c>
      <c r="G13" s="27"/>
      <c r="H13" s="20">
        <v>1</v>
      </c>
      <c r="I13" s="23">
        <f t="shared" si="0"/>
        <v>0</v>
      </c>
      <c r="J13" s="24"/>
      <c r="K13" s="23">
        <f t="shared" si="1"/>
        <v>0</v>
      </c>
    </row>
    <row r="14" spans="1:11" ht="54" customHeight="1">
      <c r="A14" s="20" t="s">
        <v>17</v>
      </c>
      <c r="B14" s="21" t="s">
        <v>69</v>
      </c>
      <c r="C14" s="20" t="s">
        <v>70</v>
      </c>
      <c r="D14" s="20"/>
      <c r="E14" s="20"/>
      <c r="F14" s="20">
        <v>1</v>
      </c>
      <c r="G14" s="22"/>
      <c r="H14" s="20">
        <v>24</v>
      </c>
      <c r="I14" s="23">
        <f t="shared" si="0"/>
        <v>0</v>
      </c>
      <c r="J14" s="24"/>
      <c r="K14" s="23">
        <f t="shared" si="1"/>
        <v>0</v>
      </c>
    </row>
    <row r="15" spans="1:11" ht="45.75" customHeight="1">
      <c r="A15" s="20" t="s">
        <v>32</v>
      </c>
      <c r="B15" s="21" t="s">
        <v>71</v>
      </c>
      <c r="C15" s="20" t="s">
        <v>73</v>
      </c>
      <c r="D15" s="20"/>
      <c r="E15" s="20"/>
      <c r="F15" s="20">
        <v>1</v>
      </c>
      <c r="G15" s="22"/>
      <c r="H15" s="20">
        <v>24</v>
      </c>
      <c r="I15" s="23">
        <f t="shared" si="0"/>
        <v>0</v>
      </c>
      <c r="J15" s="24"/>
      <c r="K15" s="23">
        <f t="shared" si="1"/>
        <v>0</v>
      </c>
    </row>
    <row r="16" spans="1:11" ht="33" customHeight="1">
      <c r="A16" s="20" t="s">
        <v>34</v>
      </c>
      <c r="B16" s="21" t="s">
        <v>72</v>
      </c>
      <c r="C16" s="20" t="s">
        <v>73</v>
      </c>
      <c r="D16" s="20"/>
      <c r="E16" s="20"/>
      <c r="F16" s="20">
        <v>45</v>
      </c>
      <c r="G16" s="22"/>
      <c r="H16" s="20">
        <v>1</v>
      </c>
      <c r="I16" s="23">
        <f t="shared" si="0"/>
        <v>0</v>
      </c>
      <c r="J16" s="24"/>
      <c r="K16" s="23">
        <f t="shared" si="1"/>
        <v>0</v>
      </c>
    </row>
    <row r="17" spans="1:11" ht="60" customHeight="1">
      <c r="A17" s="20" t="s">
        <v>35</v>
      </c>
      <c r="B17" s="21" t="s">
        <v>122</v>
      </c>
      <c r="C17" s="20" t="s">
        <v>73</v>
      </c>
      <c r="D17" s="20"/>
      <c r="E17" s="20"/>
      <c r="F17" s="20">
        <v>25</v>
      </c>
      <c r="G17" s="22"/>
      <c r="H17" s="20">
        <v>24</v>
      </c>
      <c r="I17" s="23">
        <f t="shared" si="0"/>
        <v>0</v>
      </c>
      <c r="J17" s="24"/>
      <c r="K17" s="23">
        <f t="shared" si="1"/>
        <v>0</v>
      </c>
    </row>
    <row r="18" spans="1:11" ht="36" customHeight="1">
      <c r="A18" s="58" t="s">
        <v>107</v>
      </c>
      <c r="B18" s="58"/>
      <c r="C18" s="58"/>
      <c r="D18" s="58"/>
      <c r="E18" s="58"/>
      <c r="F18" s="58"/>
      <c r="G18" s="58"/>
      <c r="H18" s="58"/>
      <c r="I18" s="42">
        <f>SUM(I6:I17)</f>
        <v>0</v>
      </c>
      <c r="J18" s="42" t="s">
        <v>74</v>
      </c>
      <c r="K18" s="42">
        <f>SUM(K6:K17)</f>
        <v>0</v>
      </c>
    </row>
    <row r="19" spans="1:11" ht="32.25" customHeight="1">
      <c r="A19" s="59" t="s">
        <v>108</v>
      </c>
      <c r="B19" s="59"/>
      <c r="C19" s="59"/>
      <c r="D19" s="59"/>
      <c r="E19" s="59"/>
      <c r="F19" s="59"/>
      <c r="G19" s="59"/>
      <c r="H19" s="59"/>
      <c r="I19" s="43">
        <f>I18*80%</f>
        <v>0</v>
      </c>
      <c r="J19" s="42" t="s">
        <v>74</v>
      </c>
      <c r="K19" s="44">
        <f>K18*80%</f>
        <v>0</v>
      </c>
    </row>
    <row r="20" spans="1:11" ht="32.25" customHeight="1">
      <c r="A20" s="59" t="s">
        <v>75</v>
      </c>
      <c r="B20" s="59"/>
      <c r="C20" s="59"/>
      <c r="D20" s="59"/>
      <c r="E20" s="59"/>
      <c r="F20" s="59"/>
      <c r="G20" s="59"/>
      <c r="H20" s="59"/>
      <c r="I20" s="43">
        <f>I18*120%</f>
        <v>0</v>
      </c>
      <c r="J20" s="42" t="s">
        <v>74</v>
      </c>
      <c r="K20" s="44">
        <f>K18*120%</f>
        <v>0</v>
      </c>
    </row>
    <row r="22" ht="15">
      <c r="I22" s="30"/>
    </row>
  </sheetData>
  <sheetProtection/>
  <mergeCells count="6">
    <mergeCell ref="A1:K1"/>
    <mergeCell ref="A2:K2"/>
    <mergeCell ref="A18:H18"/>
    <mergeCell ref="A19:H19"/>
    <mergeCell ref="A20:H20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MartaDziedzic</cp:lastModifiedBy>
  <cp:lastPrinted>2020-09-01T07:03:23Z</cp:lastPrinted>
  <dcterms:created xsi:type="dcterms:W3CDTF">1997-02-26T13:46:56Z</dcterms:created>
  <dcterms:modified xsi:type="dcterms:W3CDTF">2022-07-12T12:22:10Z</dcterms:modified>
  <cp:category/>
  <cp:version/>
  <cp:contentType/>
  <cp:contentStatus/>
</cp:coreProperties>
</file>