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11760" tabRatio="938"/>
  </bookViews>
  <sheets>
    <sheet name="1 gazometria" sheetId="37" r:id="rId1"/>
    <sheet name="2 szybkie testy " sheetId="38" r:id="rId2"/>
    <sheet name="3 test immunoenzymatyczny" sheetId="39" r:id="rId3"/>
    <sheet name="4 test SARS" sheetId="42" r:id="rId4"/>
    <sheet name="5 tes GDH AiB clostridum" sheetId="41" r:id="rId5"/>
  </sheets>
  <definedNames>
    <definedName name="Excel_BuiltIn_Print_Area_13">#REF!</definedName>
    <definedName name="_xlnm.Print_Area" localSheetId="0">'1 gazometria'!$A$1:$K$59</definedName>
  </definedNames>
  <calcPr calcId="125725"/>
</workbook>
</file>

<file path=xl/calcChain.xml><?xml version="1.0" encoding="utf-8"?>
<calcChain xmlns="http://schemas.openxmlformats.org/spreadsheetml/2006/main">
  <c r="J23" i="38"/>
  <c r="L23" s="1"/>
  <c r="J22"/>
  <c r="L22" s="1"/>
  <c r="L21"/>
  <c r="J21"/>
  <c r="J20"/>
  <c r="L20" s="1"/>
  <c r="J19"/>
  <c r="L19" s="1"/>
  <c r="J18"/>
  <c r="L18" s="1"/>
  <c r="J17"/>
  <c r="L17" s="1"/>
  <c r="J16"/>
  <c r="L16" s="1"/>
  <c r="J15"/>
  <c r="L15" s="1"/>
  <c r="J14"/>
  <c r="L14" s="1"/>
  <c r="J13"/>
  <c r="L13" s="1"/>
  <c r="J12"/>
  <c r="L12" s="1"/>
  <c r="J11"/>
  <c r="L11" s="1"/>
  <c r="J10"/>
  <c r="L10" s="1"/>
  <c r="J9"/>
  <c r="L9" s="1"/>
  <c r="J8"/>
  <c r="L8" s="1"/>
  <c r="L7"/>
  <c r="J7"/>
  <c r="J6"/>
  <c r="J24" l="1"/>
  <c r="L6"/>
  <c r="L24" s="1"/>
  <c r="J26" l="1"/>
  <c r="L26"/>
  <c r="J25"/>
  <c r="L25"/>
  <c r="J6" i="41" l="1"/>
  <c r="L6" s="1"/>
  <c r="L7" s="1"/>
  <c r="J6" i="42"/>
  <c r="L6" s="1"/>
  <c r="L7" s="1"/>
  <c r="L9" i="41" l="1"/>
  <c r="L8"/>
  <c r="J7"/>
  <c r="L8" i="42"/>
  <c r="L9"/>
  <c r="J7"/>
  <c r="J9" i="41" l="1"/>
  <c r="J8"/>
  <c r="J8" i="42"/>
  <c r="J9"/>
  <c r="J6" i="39"/>
  <c r="L6" s="1"/>
  <c r="L7" s="1"/>
  <c r="I8" i="37"/>
  <c r="I7"/>
  <c r="L8" i="39" l="1"/>
  <c r="L9"/>
  <c r="J7"/>
  <c r="I9" i="37"/>
  <c r="I15"/>
  <c r="I14"/>
  <c r="I13"/>
  <c r="K7"/>
  <c r="I16" l="1"/>
  <c r="J8" i="39"/>
  <c r="J9"/>
  <c r="K8" i="37" l="1"/>
  <c r="K9" s="1"/>
  <c r="K15" l="1"/>
  <c r="K14"/>
  <c r="K13"/>
  <c r="K16" l="1"/>
  <c r="I19"/>
  <c r="I20" s="1"/>
  <c r="I21" s="1"/>
  <c r="I23" l="1"/>
  <c r="I22"/>
  <c r="K19"/>
  <c r="K20" s="1"/>
  <c r="K21" s="1"/>
  <c r="K22" l="1"/>
  <c r="K23" l="1"/>
</calcChain>
</file>

<file path=xl/sharedStrings.xml><?xml version="1.0" encoding="utf-8"?>
<sst xmlns="http://schemas.openxmlformats.org/spreadsheetml/2006/main" count="361" uniqueCount="134">
  <si>
    <t>1.</t>
  </si>
  <si>
    <t>2.</t>
  </si>
  <si>
    <t>3.</t>
  </si>
  <si>
    <t>4.</t>
  </si>
  <si>
    <t>5.</t>
  </si>
  <si>
    <t>6.</t>
  </si>
  <si>
    <t>7.</t>
  </si>
  <si>
    <t>8.</t>
  </si>
  <si>
    <t>9.</t>
  </si>
  <si>
    <t>10.</t>
  </si>
  <si>
    <t>11.</t>
  </si>
  <si>
    <t>Lp.</t>
  </si>
  <si>
    <t>Opis  przedmiotu zamówienia</t>
  </si>
  <si>
    <t xml:space="preserve">Nazwa handlowa </t>
  </si>
  <si>
    <t>Numer katalogowy</t>
  </si>
  <si>
    <t>Cena netto opakowania</t>
  </si>
  <si>
    <t>Wartość netto</t>
  </si>
  <si>
    <t>VAT (%)</t>
  </si>
  <si>
    <t>Wartość brutto</t>
  </si>
  <si>
    <t>Producent</t>
  </si>
  <si>
    <t>x</t>
  </si>
  <si>
    <t>Część II - Kontrole, kariblatory, materiały zużywalne</t>
  </si>
  <si>
    <t>Nazwa - Kontrole, kariblatory, materiały zużywalne</t>
  </si>
  <si>
    <t>J.m.</t>
  </si>
  <si>
    <t>Ilość</t>
  </si>
  <si>
    <t>Cena netto j.m.</t>
  </si>
  <si>
    <t>12.</t>
  </si>
  <si>
    <t>13.</t>
  </si>
  <si>
    <t>14.</t>
  </si>
  <si>
    <t xml:space="preserve">Część III - Dzierżawa </t>
  </si>
  <si>
    <t>15.</t>
  </si>
  <si>
    <t>16.</t>
  </si>
  <si>
    <t>17.</t>
  </si>
  <si>
    <t>18.</t>
  </si>
  <si>
    <t>m-c</t>
  </si>
  <si>
    <t>SUMA Część III - Dzierżawa</t>
  </si>
  <si>
    <t>Zamówienie maksymalne (opcja 120%)</t>
  </si>
  <si>
    <t>DANE TECHNICZNE</t>
  </si>
  <si>
    <t>DANE TECHNICZNE - PODAĆ</t>
  </si>
  <si>
    <t>Nazwa handlowa analizatora</t>
  </si>
  <si>
    <t>Model/typ/ numer katalogowy</t>
  </si>
  <si>
    <t>Producent (pełna nazwa, adres)</t>
  </si>
  <si>
    <t>Wartość dzierżawionego analizatora</t>
  </si>
  <si>
    <t xml:space="preserve">WYMOGI GRANICZNE </t>
  </si>
  <si>
    <t>PARAMETRY OFEROWANE 
PODAĆ/OPISAĆ</t>
  </si>
  <si>
    <t>TAK</t>
  </si>
  <si>
    <t>WYMAGANE PARAMETRY GRANICZNE DLA ODCZYNNIKÓW</t>
  </si>
  <si>
    <t xml:space="preserve">POZOSTAŁE WYMAGANIA GRANICZNE </t>
  </si>
  <si>
    <t>PODSTAWOWE WARUNKI GWARANCJI I SERWISU</t>
  </si>
  <si>
    <t>WYMOGI GRANICZNE TAK/NIE</t>
  </si>
  <si>
    <t>ODPOWIEDŹ OFERENTA TAK/NIE/ PODAĆ/OPISAĆ</t>
  </si>
  <si>
    <t>Warunki dzierżawy analizatora zgodnie z  § 2A umowy</t>
  </si>
  <si>
    <t>W ramach czynszu dzierżawnego podłączenie urządzenia do oprogramowania i systemu informatycznego firmy ASSECO będącego w posiadaniu Zamawiającego i zapewnienia jego kompatybilności z ww. oprogramowaniem i systemem podczas okresu obowiązywania Umowy</t>
  </si>
  <si>
    <t>Wartość 
netto</t>
  </si>
  <si>
    <t>Wartość 
brutto</t>
  </si>
  <si>
    <t>Opłata dzierżawna za  analizator wraz z pozostałym wymaganym sprzętem</t>
  </si>
  <si>
    <t>W przypadku gdy w trakcie okresu dzierżawy, okaże się, że do wykonania wskazanewj przez Zamawiającego liczby badań, konieczne jest dostarczenie większej liczby odczynników, kontroli, kalibratorów niż zdeklarowna przez Wykonawcę wówczas produkty te dostarcza Wykonawca na normalnych zasadach nieodpłatnie</t>
  </si>
  <si>
    <t>X</t>
  </si>
  <si>
    <t>Szacunkowa ilość oznaczeń</t>
  </si>
  <si>
    <t>Ilość opakowań</t>
  </si>
  <si>
    <t>Wartość cząstkowa za odczynniki</t>
  </si>
  <si>
    <t>WARTOŚĆ CZĄSTKOWA ZA KONTROLE, KALIBRATORY</t>
  </si>
  <si>
    <t>Oprogramowanie umożliwiające nadzór labolatorium nad analizatorem</t>
  </si>
  <si>
    <t>Podawanie próbki bezpośrednio ze strzykawki lub kapikary</t>
  </si>
  <si>
    <t xml:space="preserve">Monitoring zużycia odczynników, </t>
  </si>
  <si>
    <t>Dotykowy ekran, komunikacja w języku polskim</t>
  </si>
  <si>
    <r>
      <t>Wbudowana drukarka, UPS,</t>
    </r>
    <r>
      <rPr>
        <sz val="12"/>
        <color indexed="10"/>
        <rFont val="Tahoma"/>
        <family val="2"/>
        <charset val="238"/>
      </rPr>
      <t xml:space="preserve"> </t>
    </r>
  </si>
  <si>
    <t xml:space="preserve">Wykonawca jest zobowiązany doliczyć materiały kontrolne przez okres obowiązywania umowy.   </t>
  </si>
  <si>
    <t>Zamówienie minimalne (opcja 70%)</t>
  </si>
  <si>
    <t>Cena ofertowa  (SUMA CZĘŚĆ I+ CZĘŚĆ II+ CZĘŚĆ III) - należy przenieś do formularza ogólnego cenę brutto - załącznik nr 1 do SWZ</t>
  </si>
  <si>
    <t>Opis  przedmiotu zamówienia - Szczegółowy opis przedmiotu zamówienia - wymagania jakościowe odnoszące się do co najmniej głównych elementów składających się na przedmiot zamówienia zgodnie z art. 246 ust. 1 Ustawy Pzp</t>
  </si>
  <si>
    <t>Rok produkcji</t>
  </si>
  <si>
    <t>Możliwość wyłączania aparatu powyżej 2 godzin bez utraty pozostałych w kasetach testów, cykli oraz aktywności</t>
  </si>
  <si>
    <t>Możliwość podglądu mapy równowagi kwasowo-zasadowej zawierającej wykresy wyników pacjenta w odniesieniu do wyników standardowych;</t>
  </si>
  <si>
    <t>Analizator pracujący w oparciu dwa elementy zużywalne tj. wielotestowe sensorowe kasety pomiarowe oraz pakiety odczynnikowe zawierające odczynniki, pojemnik na ścieki, kalibratory i płyny kontroli jakości inne niż kalibratory (dobowy czas kalibracji max. 30 min);</t>
  </si>
  <si>
    <t xml:space="preserve">Analizator z wbudowanym czytnikiem kodów kreskowych do identyfikacji próbki badanej oraz materiałów kontrolnych </t>
  </si>
  <si>
    <t>Możliwość wykonania pełnego panelu oznaczeń zarówno z kapilary jak i strzykawki z próbki o objętości 65 µl w czasie nie dłuższym niż 35 sekund;</t>
  </si>
  <si>
    <t>Automatyczny system pobierania próbek z funkcją wykrywania i usuwania skrzepów;</t>
  </si>
  <si>
    <t>Automatyczne mieszanie próbki przez wbudowane mieszadło próbek gazometrycznych;</t>
  </si>
  <si>
    <t xml:space="preserve">Samoczynna automatyczna instalacja kaset zaraz po ich umieszczeniu w analizatorze, bez konieczności wykonywania dodatkowych czynności np. walidowanie roztworami przez operatora </t>
  </si>
  <si>
    <t xml:space="preserve">Oprogramowanie i komunikaty analizatora w języku polskim; Instrukcja obsługi w języku polskim </t>
  </si>
  <si>
    <t>Pomiar wszystkich parametrów w jednym torze pomiarowym z jedną elektrodą referencyjną;</t>
  </si>
  <si>
    <t xml:space="preserve">Wbudowana codzienna automatyczna kontrola jakości na trzech poziomach z możliwością zmiany godziny jej wykonania </t>
  </si>
  <si>
    <t>Automatyczny analizator parametrów krytycznych pracujący w systemie ciągłym, umożliwiający jednoczesne oznaczenie: pH, pCO2, pO2, ctHb, MetHb, O2Hb, HHb, COHb, HbF, sO2, cNa+, cK+, cCa2+ (zakres pomiarowy cCa2+ od 0,1 mmol/L), cCl-, glukoza, mleczany bilirubina całkowita (wymagany zkres pomiarowy dla blilubiny)</t>
  </si>
  <si>
    <t>Szczegółowe wymagania dotyczące przedmiotu zamówenia Opis  przedmiotu zamówienia - Szczegółowy opis przedmiotu zamówienia - wymagania jakościowe odnoszące się do co najmniej głównych elementów składających się na przedmiot zamówienia zgodnie z art. 246 ust. 1 Ustawy Pzp</t>
  </si>
  <si>
    <t>Ważność odczynników na pokładzie analizatora 30 dni</t>
  </si>
  <si>
    <t>Możliwość re-instalacji (wyjęcia i ponownego założenia w tym samym lub zastępczym analizatorze) wszystkich materiałów zużywalnych bez utraty pozostałych testów przez cały okres ich pracy na pokładzie analizatora;</t>
  </si>
  <si>
    <t>WYMAGANE PARAMETRY GRANICZNE DLA ANALIZATORÓW</t>
  </si>
  <si>
    <t>Analizator wolny od wad nie starszy niż 2019r.</t>
  </si>
  <si>
    <t>analizator dla O. pediatrii</t>
  </si>
  <si>
    <t xml:space="preserve">FORMULARZ ASORTYMENTOWY - Szczegółowa oferta cenowa - Załącznik nr 1A do SWZ  </t>
  </si>
  <si>
    <t>Dane techniczne dotyczące analizatora dla O. pediatrii</t>
  </si>
  <si>
    <t xml:space="preserve">Pakiet nr 1 - Odczynniki do oznaczenia parametrów krytycznych wraz z dzierżawą analizatora </t>
  </si>
  <si>
    <t xml:space="preserve">FORMULARZ ASORTYMENTOWY - Szczegółowa oferta cenowa - Załącznik nr 1A do SWZ - Załącznik nr 1 do Umowy </t>
  </si>
  <si>
    <t>Pakiet nr 2 - Testy  immunochromatograficzne</t>
  </si>
  <si>
    <t>Cena jednostkowa netto  j.m.</t>
  </si>
  <si>
    <t>Wartość
brutto</t>
  </si>
  <si>
    <t>szt.</t>
  </si>
  <si>
    <t>Cena ofertowa  - należy przenieś do formularza ogólnego cenę brutto - załącznik nr 1 do SWZ</t>
  </si>
  <si>
    <t xml:space="preserve">Zamówienie minimalne (opcja 70%) </t>
  </si>
  <si>
    <t xml:space="preserve">Test immunoenzymatyczny  kasetkowy do wykrywania przeciwciał klasy IgM  przeciwko Mycoplasma pneumoniae  w surowicy krwi z kontrolą dodatnią i ujemną   Specyficzność i czułość testu powinna wynosić &gt; 90%          </t>
  </si>
  <si>
    <t>Pakiet nr 3 - Test  immunoenzymatyczny</t>
  </si>
  <si>
    <t xml:space="preserve">FORMULARZ ASORTYMENTOWY  - Szczegółowa oferta cenowa Załącznik nr 1A do SWZ </t>
  </si>
  <si>
    <t>19.</t>
  </si>
  <si>
    <t xml:space="preserve">Wykonawca zapewnia udział kontroli międzynarodowej </t>
  </si>
  <si>
    <t>FORMULARZ ASORTYMENTOWY  - Szczegółowa oferta cenowa Załącznik nr 1A do SWZ -</t>
  </si>
  <si>
    <t>Pakiet nr 4 - Test  wykrywający antygen SARS-CoV-2</t>
  </si>
  <si>
    <t>Cena jednost. netto  j.m.</t>
  </si>
  <si>
    <t xml:space="preserve">FORMULARZ ASORTYMENTOWY  - Szczegółowa oferta cenowa </t>
  </si>
  <si>
    <t xml:space="preserve">Pakiet nr 5 - Test  wykrywający antygen GDH oraz toksynę A i B Clostridium difficile </t>
  </si>
  <si>
    <t xml:space="preserve">Test immunoenzymatyczny (kasetkowy)pakowany pojedynczo do wykrywania równoczesnego antygenu GDH oraz toksyny A i B Clostridium difficile w próbkach kału ludzkiego. Dozowanie próbki do jednej studzienki.  Zestaw zawierajacy wszystkie  niezbedne odczynniki oraz materiały zużywalne do wykonania oznaczenia (kontrola dodatnia, ujemna,koniugat,skalowane pipetki). Wykrywalnosc toksysny A   nie gorsza niz 0,7 ng/ml, toksyny B nie gorsza niż 0,2 ng/ml, GDH nie gorsza niz 0,8 ng/ml. Test z mozliwościa przechowywania próbki do badania bez potrzeby zamrażania do 72 h.Instrukcja wykonana w j. polskim i angielskim zawierajaca informacje o reakcjach krzyżowych i ograniczeniach testu w tym  wpływie konsystencji kału dołaczona do oferty przetargowej. Reakcje krzyżowe dotyczace wirusów ,bakterii i substancji interferujacych i innych patogenów . Kasetka testowa posiadajaca kontrolę wewnętrzną, sprawdzającą poprawnosc wykonania testu. Możliwosc  stosowania próbek z podłozy transportowych. czułosc i swoistosć wyznaczona względem metody referencyjnej tj. tkankowej/bakteryjnej dla minim. 1000 próbek.  Termin ważności testu nie moze być krótszy niż 18 m-cy. </t>
  </si>
  <si>
    <t xml:space="preserve">Test immunochromatograficzny kasetkowy kombinowany do wykrywania antygenu Rota, Adenowirusa i Norovirusa w kale (pakowany pojedynczo).  Specyficzność i czułość testu powinna wynosić  minimum  95%. </t>
  </si>
  <si>
    <t>Zewnętrzna kontrola pozytywna Rotavirus</t>
  </si>
  <si>
    <t>Zewnęrzna kontrola pozytywna Adenovirus</t>
  </si>
  <si>
    <t>Zewnętrzna kontrola pozytywna Norovirus GI</t>
  </si>
  <si>
    <t>Zewnętrzna kontrola pozytywna Norovirus GII</t>
  </si>
  <si>
    <t>Test immunochromatograficzny kombinowany do wykrywania antygenu wirusa RSV, Adenowirusa oraz wirusa  grypy  A i B w wymazch z nosa/nosogardzieli pakowany pojedynczo. Czułosć i specyficznosc testu  minim.  95%</t>
  </si>
  <si>
    <t>Zewnętrzna kontrola pozytywna RSV</t>
  </si>
  <si>
    <t>Zewnętrzna kontrola pozytywna Adenowirusa</t>
  </si>
  <si>
    <t>Zewnętrzna kontrola pozytywna wirusa grypy A+B</t>
  </si>
  <si>
    <t>Test immunochromatograficzny kasetkowy do wykrywania antygenu Campylobacter w próbkach kału pakowany pojedynczo wraz potrzebnymi akcesoriami. Czułosć i specyficzność testu minim. 95%</t>
  </si>
  <si>
    <t>Zewnętrzna kontrola pozytywna Campylobacter</t>
  </si>
  <si>
    <t>Test kasetkowy immunochromatograficzny do wykrywania antygenu Legionella pneumophila  w moczu. Wraz z kontrolą dodatnia . Czułośc i specyficznosc testu minim.95%</t>
  </si>
  <si>
    <t>Test kasetkowy immunochromatograficzny do wykrywania antygenu Streptococcus pneumoniae w moczu.  Czułosć i specyficznosc testu minim. 95%</t>
  </si>
  <si>
    <t>Zewnętrzna kontrola pozytywna Streptococcus pneumonie</t>
  </si>
  <si>
    <t>Test immunochromatograficzny kasetkowy do wykrywania antygenu wirusa Influenza A i B w wymazach z nosa/nosogardzieli pakowany pojedynczo. Czułośc i specyficznosc testu minim. 95%</t>
  </si>
  <si>
    <t>Zewnętrzna kontrola pozytywna Influenza A i B</t>
  </si>
  <si>
    <t>Test immunochromatograficzny kasetkowy do wykrywania antygenu wirusa Streptococcus pyogenes  w wymazach z nosa/nosogardzieli. Wraz  z kontrolą dodatnią  i potrzebnymi akcesoriami  (w przypadku osobnej wyceny zewnętrznej kontoli należy rozbudować tabelkę o dodatkową pozycję). Czułośc i specyficznosc testu minim. 95%</t>
  </si>
  <si>
    <t>Zewnętrzna kontrola pozytywna Streptococcus pyogenes</t>
  </si>
  <si>
    <r>
      <t>Kontrole, kariblatory, materiały zużywalne</t>
    </r>
    <r>
      <rPr>
        <sz val="12"/>
        <color rgb="FFFF0000"/>
        <rFont val="Tahoma"/>
        <family val="2"/>
        <charset val="238"/>
      </rPr>
      <t xml:space="preserve"> (w tym kapilary 45ul) </t>
    </r>
    <r>
      <rPr>
        <sz val="12"/>
        <rFont val="Tahoma"/>
        <family val="2"/>
        <charset val="238"/>
      </rPr>
      <t>gwarantujące powtrzalność oznaczeń i wyłapywacze skrzepów - o ile jest to niezbędne do pracy analizatora)  niezbędne do pracy analizatora do wykonania w/w badań  (rozbudowuje o niezbędną ilość pozycji i wypełnia Wykonawca) *</t>
    </r>
  </si>
  <si>
    <t>Znak postępowania DZ-271-1-22/2022</t>
  </si>
  <si>
    <t>Klasa wyrobu medycznego</t>
  </si>
  <si>
    <t>Test wykrywajacy antygen SARS-CoV-2 z wymazu z nosogardzieli. Metoda kasetkowa immunochromatograficzna bez konieczności uzycia czytnika . W opakowaniu po 25 testów wraz z wymazówkami do poboru z nosogardzieli (łamiace się w łatwy sposób, umozliwiajac umieszczenie wymazówki w probówce), kontrola dodatnia i ujemna, statyw na probówki. Parametry testu wyznaczone wzgledem PCR: czułosć minim. 90% we wszystkich badaniach wskazanych w metodyce, swoistosc: minim. 99% we wszystkich badaniach wskazanych w metodyce. Test musi spełniać wytyczne WHO odnośnie wykrywania antygenu w diagnozie SARS-CoV-2 i posiadać status EUL WHO. Brak reaktywności krzyżowej z koronawirusem HKU 1 udokumentowany w metodyce. Możliwosć odczytu wyniku po 15 minutach.  Brak koniecznosci wyjmowania wymazowki z próbka z probówki ekstrakcyjnej. Możliwosc zastosowania testu w środowisku laboratoryjnym i poza -laboratoryjnym. Bufor inaktywujacy wirusa SARS-CoV-2w czasie 10 minut. Do oferty przedłozyć metodykę wykonania testu w języku polskim i angielskim.Termin ważności testu nie moze być krótszy niż 9 m-cy.</t>
  </si>
  <si>
    <t>Numer katalogowy/ Klasa wyrobu medycznego</t>
  </si>
</sst>
</file>

<file path=xl/styles.xml><?xml version="1.0" encoding="utf-8"?>
<styleSheet xmlns="http://schemas.openxmlformats.org/spreadsheetml/2006/main">
  <numFmts count="10">
    <numFmt numFmtId="7" formatCode="#,##0.00\ &quot;zł&quot;;\-#,##0.00\ &quot;zł&quot;"/>
    <numFmt numFmtId="8" formatCode="#,##0.00\ &quot;zł&quot;;[Red]\-#,##0.00\ &quot;zł&quot;"/>
    <numFmt numFmtId="44" formatCode="_-* #,##0.00\ &quot;zł&quot;_-;\-* #,##0.00\ &quot;zł&quot;_-;_-* &quot;-&quot;??\ &quot;zł&quot;_-;_-@_-"/>
    <numFmt numFmtId="164" formatCode="_-* #,##0.00\ &quot;zł&quot;_-;\-* #,##0.00\ &quot;zł&quot;_-;_-* &quot;-&quot;??\ &quot;zł&quot;_-;_-@"/>
    <numFmt numFmtId="165" formatCode="#,##0_ ;\-#,##0\ "/>
    <numFmt numFmtId="166" formatCode="_-* #,##0.00&quot; zł&quot;_-;\-* #,##0.00&quot; zł&quot;_-;_-* \-??&quot; zł&quot;_-;_-@_-"/>
    <numFmt numFmtId="167" formatCode="#,##0.00_);\(#,##0.00\)"/>
    <numFmt numFmtId="168" formatCode="#\ ###\ ###\ ##0.00\ &quot;zł&quot;_-;\-#\ ###\ ###\ ##0.00\ &quot;zł&quot;_-;_-* &quot;-&quot;??\ &quot;zł&quot;_-;_-@_-"/>
    <numFmt numFmtId="169" formatCode="_-* #,##0.00\ [$zł-415]_-;\-* #,##0.00\ [$zł-415]_-;_-* &quot;-&quot;??\ [$zł-415]_-;_-@_-"/>
    <numFmt numFmtId="170" formatCode="#,##0.00\ &quot;zł&quot;"/>
  </numFmts>
  <fonts count="24">
    <font>
      <sz val="11"/>
      <color rgb="FF000000"/>
      <name val="Calibri"/>
    </font>
    <font>
      <sz val="10"/>
      <color rgb="FF000000"/>
      <name val="Tahoma"/>
      <family val="2"/>
      <charset val="238"/>
    </font>
    <font>
      <sz val="11"/>
      <color rgb="FF000000"/>
      <name val="Calibri"/>
      <family val="2"/>
      <charset val="238"/>
    </font>
    <font>
      <sz val="12"/>
      <name val="Tahoma"/>
      <family val="2"/>
      <charset val="238"/>
    </font>
    <font>
      <sz val="11"/>
      <color indexed="8"/>
      <name val="Calibri"/>
      <family val="2"/>
      <charset val="238"/>
    </font>
    <font>
      <sz val="10"/>
      <name val="Arial"/>
      <family val="2"/>
      <charset val="238"/>
    </font>
    <font>
      <b/>
      <sz val="12"/>
      <name val="Tahoma"/>
      <family val="2"/>
      <charset val="238"/>
    </font>
    <font>
      <sz val="12"/>
      <color indexed="10"/>
      <name val="Tahoma"/>
      <family val="2"/>
      <charset val="238"/>
    </font>
    <font>
      <sz val="12"/>
      <color rgb="FF0000CC"/>
      <name val="Tahoma"/>
      <family val="2"/>
      <charset val="238"/>
    </font>
    <font>
      <sz val="10"/>
      <name val="Times New Roman"/>
      <family val="1"/>
    </font>
    <font>
      <b/>
      <sz val="12"/>
      <color rgb="FFFF0000"/>
      <name val="Tahoma"/>
      <family val="2"/>
      <charset val="238"/>
    </font>
    <font>
      <sz val="12"/>
      <color rgb="FFFF0000"/>
      <name val="Tahoma"/>
      <family val="2"/>
      <charset val="238"/>
    </font>
    <font>
      <sz val="11"/>
      <color indexed="8"/>
      <name val="Calibri"/>
      <family val="2"/>
      <charset val="238"/>
    </font>
    <font>
      <sz val="10"/>
      <name val="MS Sans Serif"/>
      <family val="2"/>
      <charset val="238"/>
    </font>
    <font>
      <sz val="12"/>
      <name val="Arial"/>
      <family val="2"/>
      <charset val="238"/>
    </font>
    <font>
      <sz val="11"/>
      <name val="Tahoma"/>
      <family val="2"/>
      <charset val="238"/>
    </font>
    <font>
      <sz val="11"/>
      <color rgb="FF000000"/>
      <name val="Tahoma"/>
      <family val="2"/>
      <charset val="238"/>
    </font>
    <font>
      <sz val="10"/>
      <name val="Tahoma"/>
      <family val="2"/>
      <charset val="238"/>
    </font>
    <font>
      <sz val="11"/>
      <color rgb="FF000000"/>
      <name val="Calibri"/>
      <family val="2"/>
      <charset val="238"/>
    </font>
    <font>
      <i/>
      <sz val="12"/>
      <name val="Tahoma"/>
      <family val="2"/>
      <charset val="238"/>
    </font>
    <font>
      <i/>
      <sz val="11"/>
      <name val="Tahoma"/>
      <family val="2"/>
      <charset val="238"/>
    </font>
    <font>
      <b/>
      <sz val="11"/>
      <name val="Tahoma"/>
      <family val="2"/>
      <charset val="238"/>
    </font>
    <font>
      <b/>
      <sz val="11"/>
      <color rgb="FFFF0000"/>
      <name val="Tahoma"/>
      <family val="2"/>
      <charset val="238"/>
    </font>
    <font>
      <sz val="12"/>
      <color rgb="FFCE181E"/>
      <name val="Tahoma"/>
      <family val="2"/>
      <charset val="238"/>
    </font>
  </fonts>
  <fills count="11">
    <fill>
      <patternFill patternType="none"/>
    </fill>
    <fill>
      <patternFill patternType="gray125"/>
    </fill>
    <fill>
      <patternFill patternType="solid">
        <fgColor rgb="FFF2F2F2"/>
        <bgColor rgb="FFF2F2F2"/>
      </patternFill>
    </fill>
    <fill>
      <patternFill patternType="solid">
        <fgColor theme="0"/>
        <bgColor indexed="64"/>
      </patternFill>
    </fill>
    <fill>
      <patternFill patternType="solid">
        <fgColor theme="0" tint="-4.9989318521683403E-2"/>
        <bgColor indexed="64"/>
      </patternFill>
    </fill>
    <fill>
      <patternFill patternType="solid">
        <fgColor theme="2"/>
        <bgColor indexed="31"/>
      </patternFill>
    </fill>
    <fill>
      <patternFill patternType="solid">
        <fgColor rgb="FFF2F2F2"/>
        <bgColor rgb="FFEEECE1"/>
      </patternFill>
    </fill>
    <fill>
      <patternFill patternType="solid">
        <fgColor theme="0" tint="-4.9989318521683403E-2"/>
        <bgColor rgb="FFEEECE1"/>
      </patternFill>
    </fill>
    <fill>
      <patternFill patternType="solid">
        <fgColor rgb="FFFFFF00"/>
        <bgColor indexed="64"/>
      </patternFill>
    </fill>
    <fill>
      <patternFill patternType="solid">
        <fgColor rgb="FFFFFFFF"/>
        <bgColor rgb="FFF2F2F2"/>
      </patternFill>
    </fill>
    <fill>
      <patternFill patternType="solid">
        <fgColor rgb="FFFFFF00"/>
        <bgColor rgb="FFF2F2F2"/>
      </patternFill>
    </fill>
  </fills>
  <borders count="14">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3">
    <xf numFmtId="0" fontId="0" fillId="0" borderId="0"/>
    <xf numFmtId="0" fontId="4" fillId="0" borderId="4" applyFill="0" applyProtection="0"/>
    <xf numFmtId="0" fontId="4" fillId="0" borderId="4"/>
    <xf numFmtId="9" fontId="4" fillId="0" borderId="4" applyFill="0" applyBorder="0" applyAlignment="0" applyProtection="0"/>
    <xf numFmtId="44" fontId="5" fillId="0" borderId="4" applyFont="0" applyFill="0" applyBorder="0" applyAlignment="0" applyProtection="0"/>
    <xf numFmtId="0" fontId="4" fillId="0" borderId="4" applyFill="0" applyProtection="0"/>
    <xf numFmtId="0" fontId="5" fillId="0" borderId="4"/>
    <xf numFmtId="167" fontId="9" fillId="0" borderId="4">
      <protection locked="0"/>
    </xf>
    <xf numFmtId="166" fontId="4" fillId="0" borderId="4" applyFill="0" applyBorder="0" applyAlignment="0" applyProtection="0"/>
    <xf numFmtId="9" fontId="5" fillId="0" borderId="4" applyFont="0" applyFill="0" applyBorder="0" applyAlignment="0" applyProtection="0"/>
    <xf numFmtId="0" fontId="5" fillId="0" borderId="4"/>
    <xf numFmtId="0" fontId="5" fillId="0" borderId="4"/>
    <xf numFmtId="44" fontId="5" fillId="0" borderId="4" applyFont="0" applyFill="0" applyBorder="0" applyAlignment="0" applyProtection="0"/>
    <xf numFmtId="0" fontId="12" fillId="0" borderId="4" applyFill="0" applyProtection="0"/>
    <xf numFmtId="0" fontId="4" fillId="0" borderId="4" applyFill="0" applyProtection="0"/>
    <xf numFmtId="9" fontId="5" fillId="0" borderId="4" applyFont="0" applyFill="0" applyBorder="0" applyAlignment="0" applyProtection="0"/>
    <xf numFmtId="0" fontId="5" fillId="0" borderId="4"/>
    <xf numFmtId="0" fontId="2" fillId="0" borderId="4"/>
    <xf numFmtId="0" fontId="13" fillId="0" borderId="4"/>
    <xf numFmtId="0" fontId="4" fillId="0" borderId="4" applyFill="0" applyProtection="0"/>
    <xf numFmtId="44" fontId="5" fillId="0" borderId="4" applyFont="0" applyFill="0" applyBorder="0" applyAlignment="0" applyProtection="0"/>
    <xf numFmtId="44" fontId="5" fillId="0" borderId="4" applyFill="0" applyBorder="0" applyAlignment="0" applyProtection="0"/>
    <xf numFmtId="44" fontId="18" fillId="0" borderId="0" applyFont="0" applyFill="0" applyBorder="0" applyAlignment="0" applyProtection="0"/>
  </cellStyleXfs>
  <cellXfs count="188">
    <xf numFmtId="0" fontId="0" fillId="0" borderId="0" xfId="0" applyFont="1" applyAlignment="1"/>
    <xf numFmtId="0" fontId="1" fillId="0" borderId="0" xfId="0" applyFont="1"/>
    <xf numFmtId="0" fontId="0" fillId="0" borderId="4" xfId="0" applyFont="1" applyBorder="1" applyAlignment="1"/>
    <xf numFmtId="0" fontId="3" fillId="0" borderId="4" xfId="0" applyFont="1" applyFill="1" applyBorder="1"/>
    <xf numFmtId="0" fontId="3" fillId="0" borderId="4" xfId="0" applyFont="1" applyFill="1" applyBorder="1" applyAlignment="1">
      <alignment vertical="center"/>
    </xf>
    <xf numFmtId="0" fontId="0" fillId="0" borderId="4" xfId="0" applyBorder="1"/>
    <xf numFmtId="0" fontId="10" fillId="0" borderId="9" xfId="0" applyFont="1" applyBorder="1" applyAlignment="1">
      <alignment horizontal="center" vertical="center"/>
    </xf>
    <xf numFmtId="0" fontId="3" fillId="0" borderId="9" xfId="0" applyFont="1" applyFill="1" applyBorder="1" applyAlignment="1">
      <alignment horizontal="center" vertical="center"/>
    </xf>
    <xf numFmtId="44" fontId="3" fillId="0" borderId="9" xfId="12" applyFont="1" applyFill="1" applyBorder="1" applyAlignment="1">
      <alignment horizontal="center" vertical="center" wrapText="1"/>
    </xf>
    <xf numFmtId="9" fontId="3" fillId="0" borderId="9" xfId="15"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164" fontId="15" fillId="2" borderId="2" xfId="0" applyNumberFormat="1" applyFont="1" applyFill="1" applyBorder="1" applyAlignment="1">
      <alignment horizontal="center" vertical="center" wrapText="1"/>
    </xf>
    <xf numFmtId="9" fontId="15" fillId="2" borderId="2" xfId="0" applyNumberFormat="1" applyFont="1" applyFill="1" applyBorder="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6" fillId="0" borderId="2" xfId="0" applyFont="1" applyBorder="1" applyAlignment="1">
      <alignment horizontal="center" vertical="center"/>
    </xf>
    <xf numFmtId="44" fontId="3" fillId="4" borderId="9" xfId="4" applyFont="1" applyFill="1" applyBorder="1" applyAlignment="1">
      <alignment horizontal="center" vertical="center"/>
    </xf>
    <xf numFmtId="9" fontId="3" fillId="4" borderId="9" xfId="9" applyFont="1" applyFill="1" applyBorder="1" applyAlignment="1">
      <alignment horizontal="center" vertical="center"/>
    </xf>
    <xf numFmtId="44" fontId="3" fillId="4" borderId="9" xfId="12" applyFont="1" applyFill="1" applyBorder="1" applyAlignment="1">
      <alignment vertical="center" wrapText="1"/>
    </xf>
    <xf numFmtId="0" fontId="3" fillId="0" borderId="9" xfId="0" applyFont="1" applyFill="1" applyBorder="1" applyAlignment="1">
      <alignment horizontal="center" vertical="center" wrapText="1"/>
    </xf>
    <xf numFmtId="0" fontId="3" fillId="0" borderId="9" xfId="17" applyFont="1" applyBorder="1" applyAlignment="1">
      <alignment horizontal="left" vertical="center" wrapText="1"/>
    </xf>
    <xf numFmtId="0" fontId="3" fillId="0" borderId="9" xfId="18" applyNumberFormat="1" applyFont="1" applyFill="1" applyBorder="1" applyAlignment="1" applyProtection="1">
      <alignment horizontal="center" vertical="center" wrapText="1"/>
      <protection locked="0"/>
    </xf>
    <xf numFmtId="44" fontId="3" fillId="0" borderId="9" xfId="0" applyNumberFormat="1" applyFont="1" applyFill="1" applyBorder="1" applyAlignment="1">
      <alignment vertical="center"/>
    </xf>
    <xf numFmtId="9" fontId="3" fillId="0" borderId="9" xfId="15" applyFont="1" applyFill="1" applyBorder="1" applyAlignment="1">
      <alignment horizontal="center" vertical="center" wrapText="1"/>
    </xf>
    <xf numFmtId="44" fontId="3" fillId="0" borderId="9" xfId="12" applyFont="1" applyFill="1" applyBorder="1" applyAlignment="1">
      <alignment vertical="center"/>
    </xf>
    <xf numFmtId="9" fontId="3" fillId="0" borderId="9" xfId="15" applyFont="1" applyFill="1" applyBorder="1" applyAlignment="1" applyProtection="1">
      <alignment horizontal="center" vertical="center"/>
    </xf>
    <xf numFmtId="169" fontId="3" fillId="0" borderId="9" xfId="11" applyNumberFormat="1" applyFont="1" applyFill="1" applyBorder="1" applyAlignment="1">
      <alignment vertical="center"/>
    </xf>
    <xf numFmtId="0" fontId="3" fillId="0" borderId="9" xfId="1" applyFont="1" applyFill="1" applyBorder="1" applyAlignment="1">
      <alignment horizontal="center" vertical="center"/>
    </xf>
    <xf numFmtId="8" fontId="3" fillId="0" borderId="9" xfId="4" applyNumberFormat="1" applyFont="1" applyFill="1" applyBorder="1" applyAlignment="1">
      <alignment horizontal="right" vertical="center"/>
    </xf>
    <xf numFmtId="44" fontId="3" fillId="0" borderId="9" xfId="4" applyFont="1" applyFill="1" applyBorder="1" applyAlignment="1">
      <alignment horizontal="center" vertical="center"/>
    </xf>
    <xf numFmtId="9" fontId="3" fillId="0" borderId="9" xfId="9" applyFont="1" applyFill="1" applyBorder="1" applyAlignment="1">
      <alignment horizontal="center" vertical="center"/>
    </xf>
    <xf numFmtId="44" fontId="3" fillId="4" borderId="9" xfId="4" applyNumberFormat="1" applyFont="1" applyFill="1" applyBorder="1" applyAlignment="1">
      <alignment horizontal="center" vertical="center"/>
    </xf>
    <xf numFmtId="0" fontId="3" fillId="0" borderId="13" xfId="0" applyFont="1" applyFill="1" applyBorder="1" applyAlignment="1">
      <alignment horizontal="center" vertical="center"/>
    </xf>
    <xf numFmtId="0" fontId="6"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xf>
    <xf numFmtId="0" fontId="3" fillId="0" borderId="9" xfId="0" applyFont="1" applyFill="1" applyBorder="1" applyAlignment="1">
      <alignment horizontal="center" vertical="center" wrapText="1"/>
    </xf>
    <xf numFmtId="0" fontId="3" fillId="4" borderId="9" xfId="0" applyFont="1" applyFill="1" applyBorder="1" applyAlignment="1">
      <alignment horizontal="center" vertical="center" wrapText="1"/>
    </xf>
    <xf numFmtId="168" fontId="3" fillId="0" borderId="9" xfId="17" applyNumberFormat="1" applyFont="1" applyFill="1" applyBorder="1" applyAlignment="1">
      <alignment vertical="center"/>
    </xf>
    <xf numFmtId="0" fontId="0" fillId="4" borderId="0" xfId="0" applyFont="1" applyFill="1" applyAlignment="1"/>
    <xf numFmtId="0" fontId="3" fillId="4" borderId="9" xfId="0" applyFont="1" applyFill="1" applyBorder="1" applyAlignment="1">
      <alignment horizontal="center" vertical="center"/>
    </xf>
    <xf numFmtId="44" fontId="3" fillId="4" borderId="9" xfId="0" applyNumberFormat="1" applyFont="1" applyFill="1" applyBorder="1" applyAlignment="1">
      <alignment horizontal="center" vertical="center" wrapText="1"/>
    </xf>
    <xf numFmtId="0" fontId="3" fillId="4" borderId="9" xfId="11" applyFont="1" applyFill="1" applyBorder="1" applyAlignment="1">
      <alignment horizontal="center" vertical="center"/>
    </xf>
    <xf numFmtId="0" fontId="3" fillId="4" borderId="9" xfId="11" applyFont="1" applyFill="1" applyBorder="1" applyAlignment="1">
      <alignment horizontal="center" vertical="center" wrapText="1"/>
    </xf>
    <xf numFmtId="166" fontId="3" fillId="4" borderId="9" xfId="12" applyNumberFormat="1" applyFont="1" applyFill="1" applyBorder="1" applyAlignment="1" applyProtection="1">
      <alignment horizontal="center" vertical="center" wrapText="1"/>
    </xf>
    <xf numFmtId="9" fontId="3" fillId="4" borderId="9" xfId="15" applyFont="1" applyFill="1" applyBorder="1" applyAlignment="1" applyProtection="1">
      <alignment horizontal="center" vertical="center" wrapText="1"/>
    </xf>
    <xf numFmtId="0" fontId="15" fillId="7" borderId="2" xfId="0" applyFont="1" applyFill="1" applyBorder="1" applyAlignment="1">
      <alignment horizontal="center" vertical="center"/>
    </xf>
    <xf numFmtId="0" fontId="15" fillId="7" borderId="2" xfId="0" applyFont="1" applyFill="1" applyBorder="1" applyAlignment="1">
      <alignment horizontal="center" vertical="center" wrapText="1"/>
    </xf>
    <xf numFmtId="0" fontId="1" fillId="4" borderId="0" xfId="0" applyFont="1" applyFill="1"/>
    <xf numFmtId="0" fontId="3" fillId="0" borderId="9" xfId="0" applyFont="1" applyFill="1" applyBorder="1" applyAlignment="1">
      <alignment horizontal="center" vertical="center" wrapText="1"/>
    </xf>
    <xf numFmtId="0" fontId="0" fillId="0" borderId="4" xfId="0" applyFill="1" applyBorder="1"/>
    <xf numFmtId="0" fontId="3"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5" fillId="0" borderId="10" xfId="19" applyFont="1" applyFill="1" applyBorder="1" applyAlignment="1" applyProtection="1">
      <alignment horizontal="center" vertical="center" wrapText="1"/>
    </xf>
    <xf numFmtId="44" fontId="0" fillId="4" borderId="0" xfId="0" applyNumberFormat="1" applyFont="1" applyFill="1" applyAlignment="1"/>
    <xf numFmtId="0" fontId="3" fillId="0" borderId="13" xfId="0" applyFont="1" applyFill="1" applyBorder="1" applyAlignment="1">
      <alignment horizontal="center" vertical="center"/>
    </xf>
    <xf numFmtId="44" fontId="3" fillId="8" borderId="9" xfId="4" applyFont="1" applyFill="1" applyBorder="1" applyAlignment="1">
      <alignment horizontal="right" vertical="center"/>
    </xf>
    <xf numFmtId="0" fontId="3" fillId="0" borderId="9" xfId="0" applyFont="1" applyBorder="1" applyAlignment="1">
      <alignment horizontal="center" vertical="center"/>
    </xf>
    <xf numFmtId="166" fontId="3" fillId="0" borderId="9" xfId="0" applyNumberFormat="1" applyFont="1" applyBorder="1" applyAlignment="1">
      <alignment horizontal="center" vertical="center" wrapText="1"/>
    </xf>
    <xf numFmtId="0" fontId="19" fillId="0" borderId="9" xfId="0" applyFont="1" applyBorder="1" applyAlignment="1">
      <alignment horizontal="center" vertical="center" wrapText="1"/>
    </xf>
    <xf numFmtId="0" fontId="15" fillId="0" borderId="9" xfId="0" applyFont="1" applyBorder="1" applyAlignment="1">
      <alignment horizontal="center" vertical="center" wrapText="1"/>
    </xf>
    <xf numFmtId="44" fontId="3" fillId="0" borderId="9" xfId="22" applyFont="1" applyBorder="1" applyAlignment="1" applyProtection="1">
      <alignment horizontal="center" vertical="center"/>
    </xf>
    <xf numFmtId="0" fontId="3" fillId="0" borderId="9" xfId="0" applyFont="1" applyBorder="1" applyAlignment="1" applyProtection="1">
      <alignment vertical="center" wrapText="1"/>
    </xf>
    <xf numFmtId="0" fontId="15" fillId="0" borderId="9" xfId="0" applyFont="1" applyBorder="1" applyAlignment="1" applyProtection="1">
      <alignment horizontal="center" vertical="center" wrapText="1"/>
    </xf>
    <xf numFmtId="44" fontId="3" fillId="0" borderId="9" xfId="0" applyNumberFormat="1" applyFont="1" applyBorder="1" applyAlignment="1" applyProtection="1">
      <alignment vertical="center"/>
    </xf>
    <xf numFmtId="0" fontId="3" fillId="0" borderId="9" xfId="0" applyFont="1" applyFill="1" applyBorder="1" applyAlignment="1" applyProtection="1">
      <alignment vertical="center" wrapText="1"/>
    </xf>
    <xf numFmtId="0" fontId="3" fillId="0" borderId="9" xfId="0" applyFont="1" applyFill="1" applyBorder="1" applyAlignment="1" applyProtection="1">
      <alignment horizontal="center" vertical="center"/>
    </xf>
    <xf numFmtId="0" fontId="15" fillId="0" borderId="9" xfId="0" applyFont="1" applyFill="1" applyBorder="1" applyAlignment="1" applyProtection="1">
      <alignment horizontal="center" vertical="center" wrapText="1"/>
    </xf>
    <xf numFmtId="44" fontId="3" fillId="0" borderId="9" xfId="0" applyNumberFormat="1" applyFont="1" applyFill="1" applyBorder="1" applyAlignment="1" applyProtection="1">
      <alignment vertical="center"/>
    </xf>
    <xf numFmtId="0" fontId="3" fillId="9" borderId="9" xfId="0" applyFont="1" applyFill="1" applyBorder="1" applyAlignment="1" applyProtection="1">
      <alignment horizontal="center" vertical="center" wrapText="1"/>
    </xf>
    <xf numFmtId="44" fontId="3" fillId="9" borderId="9" xfId="22" applyFont="1" applyFill="1" applyBorder="1" applyAlignment="1" applyProtection="1">
      <alignment vertical="center" wrapText="1"/>
    </xf>
    <xf numFmtId="0" fontId="3" fillId="9" borderId="9" xfId="0" applyFont="1" applyFill="1" applyBorder="1" applyAlignment="1" applyProtection="1">
      <alignment horizontal="center" vertical="center"/>
    </xf>
    <xf numFmtId="0" fontId="15" fillId="0" borderId="9" xfId="0" applyFont="1" applyFill="1" applyBorder="1" applyAlignment="1">
      <alignment horizontal="center" vertical="center"/>
    </xf>
    <xf numFmtId="0" fontId="15" fillId="0" borderId="9" xfId="0" applyFont="1" applyFill="1" applyBorder="1" applyAlignment="1">
      <alignment horizontal="center" vertical="center" wrapText="1"/>
    </xf>
    <xf numFmtId="166" fontId="15" fillId="0" borderId="9"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21" fillId="0" borderId="9" xfId="0" applyFont="1" applyFill="1" applyBorder="1" applyAlignment="1">
      <alignment horizontal="center" vertical="center" wrapText="1"/>
    </xf>
    <xf numFmtId="166" fontId="15" fillId="0" borderId="9" xfId="0" applyNumberFormat="1" applyFont="1" applyFill="1" applyBorder="1" applyAlignment="1">
      <alignment vertical="center"/>
    </xf>
    <xf numFmtId="9" fontId="20" fillId="0" borderId="9" xfId="0" applyNumberFormat="1" applyFont="1" applyFill="1" applyBorder="1" applyAlignment="1">
      <alignment horizontal="center" vertical="center" wrapText="1"/>
    </xf>
    <xf numFmtId="44" fontId="15" fillId="0" borderId="9" xfId="22" applyFont="1" applyFill="1" applyBorder="1" applyAlignment="1" applyProtection="1">
      <alignment horizontal="center" vertical="center"/>
    </xf>
    <xf numFmtId="44" fontId="15" fillId="0" borderId="9" xfId="22" applyFont="1" applyFill="1" applyBorder="1" applyAlignment="1" applyProtection="1">
      <alignment vertical="center" wrapText="1"/>
    </xf>
    <xf numFmtId="0" fontId="15" fillId="0" borderId="9" xfId="0" applyFont="1" applyFill="1" applyBorder="1" applyAlignment="1" applyProtection="1">
      <alignment horizontal="center" vertical="center"/>
    </xf>
    <xf numFmtId="166" fontId="15" fillId="8" borderId="9" xfId="0" applyNumberFormat="1" applyFont="1" applyFill="1" applyBorder="1" applyAlignment="1">
      <alignment vertical="center" wrapText="1"/>
    </xf>
    <xf numFmtId="166" fontId="3" fillId="10" borderId="9" xfId="0" applyNumberFormat="1" applyFont="1" applyFill="1" applyBorder="1" applyAlignment="1">
      <alignment vertical="center" wrapText="1"/>
    </xf>
    <xf numFmtId="0" fontId="3" fillId="0" borderId="9" xfId="0" applyFont="1" applyFill="1" applyBorder="1" applyAlignment="1">
      <alignment horizontal="center" vertical="center" wrapText="1"/>
    </xf>
    <xf numFmtId="0" fontId="15" fillId="0" borderId="9" xfId="0" applyFont="1" applyFill="1" applyBorder="1" applyAlignment="1" applyProtection="1">
      <alignment horizontal="center" vertical="center"/>
    </xf>
    <xf numFmtId="0" fontId="15" fillId="0" borderId="9"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pplyProtection="1">
      <alignment horizontal="center" vertical="center"/>
    </xf>
    <xf numFmtId="0" fontId="3" fillId="0" borderId="9" xfId="0" applyFont="1" applyBorder="1" applyAlignment="1" applyProtection="1">
      <alignment horizontal="center" vertical="center" wrapText="1"/>
    </xf>
    <xf numFmtId="0" fontId="3" fillId="0" borderId="9" xfId="0" applyFont="1" applyBorder="1" applyAlignment="1">
      <alignment horizontal="center" vertical="center" wrapText="1"/>
    </xf>
    <xf numFmtId="0" fontId="15" fillId="0" borderId="9" xfId="0" applyFont="1" applyFill="1" applyBorder="1" applyAlignment="1" applyProtection="1">
      <alignment horizontal="center" vertical="center" wrapText="1"/>
    </xf>
    <xf numFmtId="170" fontId="15" fillId="0" borderId="9" xfId="0" applyNumberFormat="1" applyFont="1" applyFill="1" applyBorder="1" applyAlignment="1">
      <alignment horizontal="center" vertical="center" wrapText="1"/>
    </xf>
    <xf numFmtId="44" fontId="15" fillId="0" borderId="9" xfId="22" applyFont="1" applyFill="1" applyBorder="1" applyAlignment="1">
      <alignment horizontal="center" vertical="center" wrapText="1"/>
    </xf>
    <xf numFmtId="9" fontId="15" fillId="0" borderId="9" xfId="0" applyNumberFormat="1" applyFont="1" applyFill="1" applyBorder="1" applyAlignment="1">
      <alignment horizontal="center" vertical="center" wrapText="1"/>
    </xf>
    <xf numFmtId="166" fontId="15" fillId="0" borderId="9" xfId="0" applyNumberFormat="1" applyFont="1" applyFill="1" applyBorder="1" applyAlignment="1" applyProtection="1">
      <alignment horizontal="center" vertical="center"/>
    </xf>
    <xf numFmtId="44" fontId="21" fillId="0" borderId="9" xfId="22" applyFont="1" applyFill="1" applyBorder="1" applyAlignment="1" applyProtection="1">
      <alignment vertical="center" wrapText="1"/>
    </xf>
    <xf numFmtId="10" fontId="15" fillId="0" borderId="9" xfId="0" applyNumberFormat="1" applyFont="1" applyFill="1" applyBorder="1" applyAlignment="1" applyProtection="1">
      <alignment horizontal="center" vertical="center"/>
    </xf>
    <xf numFmtId="44" fontId="15" fillId="0" borderId="9" xfId="0" applyNumberFormat="1" applyFont="1" applyFill="1" applyBorder="1" applyAlignment="1" applyProtection="1">
      <alignment horizontal="center" vertical="center"/>
    </xf>
    <xf numFmtId="170" fontId="3" fillId="3" borderId="9" xfId="0" applyNumberFormat="1" applyFont="1" applyFill="1" applyBorder="1" applyAlignment="1" applyProtection="1">
      <alignment vertical="center"/>
    </xf>
    <xf numFmtId="166" fontId="3" fillId="3" borderId="9" xfId="0" applyNumberFormat="1" applyFont="1" applyFill="1" applyBorder="1" applyAlignment="1">
      <alignment vertical="center"/>
    </xf>
    <xf numFmtId="9" fontId="3" fillId="3" borderId="9" xfId="0" applyNumberFormat="1" applyFont="1" applyFill="1" applyBorder="1" applyAlignment="1" applyProtection="1">
      <alignment horizontal="center" vertical="center"/>
    </xf>
    <xf numFmtId="0" fontId="23" fillId="0" borderId="9" xfId="0" applyFont="1" applyBorder="1" applyAlignment="1">
      <alignment horizontal="center" vertical="center" wrapText="1"/>
    </xf>
    <xf numFmtId="44" fontId="3" fillId="3" borderId="9" xfId="0" applyNumberFormat="1" applyFont="1" applyFill="1" applyBorder="1" applyAlignment="1" applyProtection="1">
      <alignment vertical="center"/>
    </xf>
    <xf numFmtId="0" fontId="3" fillId="4" borderId="9" xfId="0" applyFont="1" applyFill="1" applyBorder="1" applyAlignment="1">
      <alignment horizontal="center" vertical="center" wrapText="1"/>
    </xf>
    <xf numFmtId="0" fontId="3" fillId="0" borderId="9" xfId="0" applyFont="1" applyBorder="1" applyAlignment="1" applyProtection="1">
      <alignment horizontal="center" vertical="center"/>
    </xf>
    <xf numFmtId="0" fontId="3" fillId="0" borderId="9" xfId="0" applyFont="1" applyBorder="1" applyAlignment="1">
      <alignment horizontal="center" vertical="center" wrapText="1"/>
    </xf>
    <xf numFmtId="0" fontId="15" fillId="0" borderId="9" xfId="0" applyFont="1" applyFill="1" applyBorder="1" applyAlignment="1" applyProtection="1">
      <alignment horizontal="center" vertical="center"/>
    </xf>
    <xf numFmtId="0" fontId="15" fillId="0" borderId="9"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2" fillId="0" borderId="4" xfId="0" applyFont="1" applyBorder="1" applyAlignment="1"/>
    <xf numFmtId="0" fontId="3" fillId="4" borderId="9" xfId="0" applyFont="1" applyFill="1" applyBorder="1" applyAlignment="1">
      <alignment horizontal="left" vertical="center" wrapText="1"/>
    </xf>
    <xf numFmtId="0" fontId="3" fillId="4" borderId="9" xfId="0" applyFont="1" applyFill="1" applyBorder="1" applyAlignment="1">
      <alignment horizontal="left" vertical="center"/>
    </xf>
    <xf numFmtId="0" fontId="3" fillId="0" borderId="9" xfId="0" applyFont="1" applyBorder="1" applyAlignment="1">
      <alignment horizontal="left" vertical="center" wrapText="1"/>
    </xf>
    <xf numFmtId="165" fontId="8" fillId="0" borderId="9" xfId="12" applyNumberFormat="1" applyFont="1" applyFill="1" applyBorder="1" applyAlignment="1">
      <alignment horizontal="center" vertical="center" wrapText="1"/>
    </xf>
    <xf numFmtId="0" fontId="3" fillId="4" borderId="9" xfId="1" applyFont="1" applyFill="1" applyBorder="1" applyAlignment="1">
      <alignment horizontal="left" vertical="center" wrapText="1"/>
    </xf>
    <xf numFmtId="0" fontId="3" fillId="4" borderId="9" xfId="1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15" fillId="6" borderId="9" xfId="0" applyFont="1" applyFill="1" applyBorder="1" applyAlignment="1" applyProtection="1">
      <alignment horizontal="center" vertical="center" wrapText="1"/>
    </xf>
    <xf numFmtId="0" fontId="15" fillId="6" borderId="9" xfId="0" applyFont="1" applyFill="1" applyBorder="1" applyAlignment="1">
      <alignment horizontal="center" vertical="center" wrapText="1"/>
    </xf>
    <xf numFmtId="0" fontId="15" fillId="6" borderId="9" xfId="0" applyFont="1" applyFill="1" applyBorder="1" applyAlignment="1" applyProtection="1">
      <alignment horizontal="center" vertical="center"/>
    </xf>
    <xf numFmtId="0" fontId="3" fillId="5" borderId="10" xfId="5" applyNumberFormat="1" applyFont="1" applyFill="1" applyBorder="1" applyAlignment="1">
      <alignment horizontal="left" vertical="center" wrapText="1"/>
    </xf>
    <xf numFmtId="0" fontId="3" fillId="5" borderId="11" xfId="5" applyNumberFormat="1" applyFont="1" applyFill="1" applyBorder="1" applyAlignment="1">
      <alignment horizontal="left" vertical="center" wrapText="1"/>
    </xf>
    <xf numFmtId="0" fontId="3" fillId="5" borderId="12" xfId="5" applyNumberFormat="1" applyFont="1" applyFill="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7" xfId="0" applyFont="1" applyFill="1" applyBorder="1" applyAlignment="1">
      <alignment horizontal="center" vertical="center"/>
    </xf>
    <xf numFmtId="1" fontId="3" fillId="4" borderId="9" xfId="12" applyNumberFormat="1" applyFont="1" applyFill="1" applyBorder="1" applyAlignment="1">
      <alignment horizontal="center" vertical="center" wrapText="1"/>
    </xf>
    <xf numFmtId="0" fontId="3" fillId="0" borderId="9" xfId="6"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3" borderId="1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3" fillId="4" borderId="10" xfId="1" applyFont="1" applyFill="1" applyBorder="1" applyAlignment="1">
      <alignment horizontal="left" vertical="center" wrapText="1"/>
    </xf>
    <xf numFmtId="0" fontId="3" fillId="4" borderId="11" xfId="1" applyFont="1" applyFill="1" applyBorder="1" applyAlignment="1">
      <alignment horizontal="left" vertical="center" wrapText="1"/>
    </xf>
    <xf numFmtId="0" fontId="3" fillId="4" borderId="12" xfId="1" applyFont="1" applyFill="1" applyBorder="1" applyAlignment="1">
      <alignment horizontal="left" vertical="center" wrapText="1"/>
    </xf>
    <xf numFmtId="0" fontId="3" fillId="4" borderId="9" xfId="11" applyFont="1" applyFill="1" applyBorder="1" applyAlignment="1">
      <alignment horizontal="center" vertical="center"/>
    </xf>
    <xf numFmtId="0" fontId="3" fillId="0" borderId="9" xfId="0" applyFont="1" applyFill="1" applyBorder="1" applyAlignment="1">
      <alignment horizontal="left" vertical="center"/>
    </xf>
    <xf numFmtId="7" fontId="8" fillId="0" borderId="9" xfId="12" applyNumberFormat="1" applyFont="1" applyFill="1" applyBorder="1" applyAlignment="1">
      <alignment horizontal="center" vertical="center" wrapText="1"/>
    </xf>
    <xf numFmtId="0" fontId="3" fillId="4" borderId="9" xfId="6"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15" fillId="0" borderId="3" xfId="0" applyFont="1" applyBorder="1" applyAlignment="1">
      <alignment horizontal="left" vertical="center"/>
    </xf>
    <xf numFmtId="0" fontId="15" fillId="0" borderId="5" xfId="0" applyFont="1" applyBorder="1" applyAlignment="1">
      <alignment horizontal="left" vertical="center"/>
    </xf>
    <xf numFmtId="0" fontId="15" fillId="0" borderId="1" xfId="0" applyFont="1" applyBorder="1" applyAlignment="1">
      <alignment horizontal="left" vertical="center"/>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15" fillId="0" borderId="1" xfId="0" applyFont="1" applyBorder="1" applyAlignment="1">
      <alignment horizontal="left" vertical="center" wrapText="1"/>
    </xf>
    <xf numFmtId="0" fontId="3" fillId="3"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1" applyFont="1" applyFill="1" applyBorder="1" applyAlignment="1">
      <alignment horizontal="left" vertical="center" wrapText="1"/>
    </xf>
    <xf numFmtId="0" fontId="15" fillId="7" borderId="3"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3" fillId="0" borderId="9" xfId="0" applyFont="1" applyBorder="1" applyAlignment="1" applyProtection="1">
      <alignment horizontal="center" vertical="center"/>
    </xf>
    <xf numFmtId="0" fontId="15" fillId="0" borderId="9" xfId="0" applyFont="1" applyFill="1" applyBorder="1" applyAlignment="1">
      <alignment horizontal="left" vertical="center" wrapText="1"/>
    </xf>
    <xf numFmtId="0" fontId="3" fillId="0" borderId="9" xfId="0" applyFont="1" applyBorder="1" applyAlignment="1">
      <alignment horizontal="left" vertical="center"/>
    </xf>
    <xf numFmtId="0" fontId="3" fillId="0" borderId="9" xfId="0" applyFont="1" applyBorder="1" applyAlignment="1" applyProtection="1">
      <alignment horizontal="center" vertical="center" wrapText="1"/>
    </xf>
    <xf numFmtId="0" fontId="3" fillId="0" borderId="9" xfId="0" applyFont="1" applyBorder="1" applyAlignment="1">
      <alignment horizontal="center" vertical="center" wrapText="1"/>
    </xf>
    <xf numFmtId="0" fontId="15" fillId="0" borderId="9" xfId="0" applyFont="1" applyFill="1" applyBorder="1" applyAlignment="1" applyProtection="1">
      <alignment horizontal="center" vertical="center"/>
    </xf>
    <xf numFmtId="0" fontId="15" fillId="0" borderId="9" xfId="0" applyFont="1" applyFill="1" applyBorder="1" applyAlignment="1">
      <alignment horizontal="left" vertical="center"/>
    </xf>
    <xf numFmtId="0" fontId="15" fillId="0" borderId="9" xfId="0" applyFont="1" applyFill="1" applyBorder="1" applyAlignment="1" applyProtection="1">
      <alignment horizontal="center" vertical="center" wrapText="1"/>
    </xf>
    <xf numFmtId="0" fontId="15" fillId="0" borderId="9" xfId="0" applyFont="1" applyFill="1" applyBorder="1" applyAlignment="1">
      <alignment horizontal="center" vertical="center" wrapText="1"/>
    </xf>
    <xf numFmtId="0" fontId="22" fillId="0" borderId="9" xfId="0" applyFont="1" applyFill="1" applyBorder="1" applyAlignment="1" applyProtection="1">
      <alignment horizontal="center" vertical="center" wrapText="1"/>
    </xf>
  </cellXfs>
  <cellStyles count="23">
    <cellStyle name="Currency 2" xfId="4"/>
    <cellStyle name="Excel Built-in Normal" xfId="11"/>
    <cellStyle name="Normal 2 2" xfId="1"/>
    <cellStyle name="Normal_~5992140" xfId="7"/>
    <cellStyle name="Normal_ABL505SB" xfId="18"/>
    <cellStyle name="Normal_Sheet1" xfId="17"/>
    <cellStyle name="Normalny" xfId="0" builtinId="0"/>
    <cellStyle name="Normalny 2" xfId="10"/>
    <cellStyle name="Normalny 3" xfId="13"/>
    <cellStyle name="Normalny 3 2 2" xfId="5"/>
    <cellStyle name="Normalny 4 2" xfId="2"/>
    <cellStyle name="Normalny 5 2" xfId="19"/>
    <cellStyle name="Normalny 7" xfId="14"/>
    <cellStyle name="Normalny 8" xfId="16"/>
    <cellStyle name="Normalny_Arkusz1" xfId="6"/>
    <cellStyle name="Percent 2" xfId="9"/>
    <cellStyle name="Procentowy 2" xfId="15"/>
    <cellStyle name="Procentowy 4 2" xfId="3"/>
    <cellStyle name="Walutowy" xfId="22" builtinId="4"/>
    <cellStyle name="Walutowy 2" xfId="12"/>
    <cellStyle name="Walutowy 2 2" xfId="20"/>
    <cellStyle name="Walutowy 2 2 2" xfId="8"/>
    <cellStyle name="Walutowy 4"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0"/>
    <pageSetUpPr fitToPage="1"/>
  </sheetPr>
  <dimension ref="A1:X62"/>
  <sheetViews>
    <sheetView tabSelected="1" view="pageBreakPreview" zoomScale="75" zoomScaleNormal="100" zoomScaleSheetLayoutView="75" workbookViewId="0">
      <selection activeCell="C7" sqref="C7:C8"/>
    </sheetView>
  </sheetViews>
  <sheetFormatPr defaultRowHeight="15.75"/>
  <cols>
    <col min="1" max="1" width="5.28515625" style="3" customWidth="1"/>
    <col min="2" max="2" width="65.5703125" style="3" customWidth="1"/>
    <col min="3" max="3" width="47.7109375" style="3" customWidth="1"/>
    <col min="4" max="4" width="22.28515625" style="3" customWidth="1"/>
    <col min="5" max="5" width="24.7109375" style="3" customWidth="1"/>
    <col min="6" max="6" width="24" style="3" customWidth="1"/>
    <col min="7" max="7" width="26.85546875" style="3" customWidth="1"/>
    <col min="8" max="8" width="17.42578125" style="3" customWidth="1"/>
    <col min="9" max="9" width="20.140625" style="3" customWidth="1"/>
    <col min="10" max="10" width="10.28515625" style="3" customWidth="1"/>
    <col min="11" max="11" width="23.28515625" style="3" customWidth="1"/>
    <col min="12" max="12" width="13.140625" bestFit="1" customWidth="1"/>
  </cols>
  <sheetData>
    <row r="1" spans="1:24" s="2" customFormat="1" ht="28.5" customHeight="1">
      <c r="A1" s="140" t="s">
        <v>130</v>
      </c>
      <c r="B1" s="140"/>
      <c r="C1" s="140"/>
      <c r="D1" s="140"/>
      <c r="E1" s="140"/>
      <c r="F1" s="140"/>
      <c r="G1" s="140"/>
      <c r="H1" s="140"/>
      <c r="I1" s="140"/>
      <c r="J1" s="140"/>
      <c r="K1" s="140"/>
    </row>
    <row r="2" spans="1:24" s="2" customFormat="1" ht="27.75" customHeight="1">
      <c r="A2" s="115" t="s">
        <v>90</v>
      </c>
      <c r="B2" s="115"/>
      <c r="C2" s="115"/>
      <c r="D2" s="115"/>
      <c r="E2" s="115"/>
      <c r="F2" s="115"/>
      <c r="G2" s="115"/>
      <c r="H2" s="115"/>
      <c r="I2" s="115"/>
      <c r="J2" s="115"/>
      <c r="K2" s="115"/>
    </row>
    <row r="3" spans="1:24" s="40" customFormat="1" ht="27.75" customHeight="1">
      <c r="A3" s="115" t="s">
        <v>92</v>
      </c>
      <c r="B3" s="116"/>
      <c r="C3" s="116"/>
      <c r="D3" s="116"/>
      <c r="E3" s="116"/>
      <c r="F3" s="116"/>
      <c r="G3" s="116"/>
      <c r="H3" s="116"/>
      <c r="I3" s="116"/>
      <c r="J3" s="116"/>
      <c r="K3" s="116"/>
    </row>
    <row r="4" spans="1:24" s="40" customFormat="1" ht="27.75" customHeight="1">
      <c r="A4" s="38" t="s">
        <v>0</v>
      </c>
      <c r="B4" s="38" t="s">
        <v>1</v>
      </c>
      <c r="C4" s="38" t="s">
        <v>2</v>
      </c>
      <c r="D4" s="38" t="s">
        <v>3</v>
      </c>
      <c r="E4" s="38" t="s">
        <v>4</v>
      </c>
      <c r="F4" s="38" t="s">
        <v>5</v>
      </c>
      <c r="G4" s="38" t="s">
        <v>6</v>
      </c>
      <c r="H4" s="38" t="s">
        <v>7</v>
      </c>
      <c r="I4" s="38" t="s">
        <v>8</v>
      </c>
      <c r="J4" s="38" t="s">
        <v>9</v>
      </c>
      <c r="K4" s="38" t="s">
        <v>10</v>
      </c>
    </row>
    <row r="5" spans="1:24" s="40" customFormat="1" ht="83.25" customHeight="1">
      <c r="A5" s="41" t="s">
        <v>11</v>
      </c>
      <c r="B5" s="38" t="s">
        <v>70</v>
      </c>
      <c r="C5" s="38" t="s">
        <v>58</v>
      </c>
      <c r="D5" s="38" t="s">
        <v>59</v>
      </c>
      <c r="E5" s="38" t="s">
        <v>13</v>
      </c>
      <c r="F5" s="38" t="s">
        <v>19</v>
      </c>
      <c r="G5" s="108" t="s">
        <v>133</v>
      </c>
      <c r="H5" s="42" t="s">
        <v>15</v>
      </c>
      <c r="I5" s="38" t="s">
        <v>53</v>
      </c>
      <c r="J5" s="38" t="s">
        <v>17</v>
      </c>
      <c r="K5" s="38" t="s">
        <v>54</v>
      </c>
    </row>
    <row r="6" spans="1:24" s="40" customFormat="1" ht="24" customHeight="1">
      <c r="A6" s="130" t="s">
        <v>89</v>
      </c>
      <c r="B6" s="131"/>
      <c r="C6" s="131"/>
      <c r="D6" s="131"/>
      <c r="E6" s="131"/>
      <c r="F6" s="131"/>
      <c r="G6" s="131"/>
      <c r="H6" s="131"/>
      <c r="I6" s="131"/>
      <c r="J6" s="131"/>
      <c r="K6" s="132"/>
    </row>
    <row r="7" spans="1:24" ht="48" customHeight="1">
      <c r="A7" s="138" t="s">
        <v>0</v>
      </c>
      <c r="B7" s="144" t="s">
        <v>83</v>
      </c>
      <c r="C7" s="146">
        <v>4200</v>
      </c>
      <c r="D7" s="34"/>
      <c r="E7" s="52"/>
      <c r="F7" s="52"/>
      <c r="G7" s="52"/>
      <c r="H7" s="39"/>
      <c r="I7" s="23">
        <f>H7*D7</f>
        <v>0</v>
      </c>
      <c r="J7" s="24"/>
      <c r="K7" s="23">
        <f>I7*J7+I7</f>
        <v>0</v>
      </c>
    </row>
    <row r="8" spans="1:24" ht="51" customHeight="1">
      <c r="A8" s="139"/>
      <c r="B8" s="145"/>
      <c r="C8" s="147"/>
      <c r="D8" s="34"/>
      <c r="E8" s="21"/>
      <c r="F8" s="52"/>
      <c r="G8" s="22"/>
      <c r="H8" s="39"/>
      <c r="I8" s="23">
        <f>H8*D8</f>
        <v>0</v>
      </c>
      <c r="J8" s="24"/>
      <c r="K8" s="23">
        <f>I8*J8+I8</f>
        <v>0</v>
      </c>
    </row>
    <row r="9" spans="1:24" ht="42" customHeight="1">
      <c r="A9" s="154" t="s">
        <v>60</v>
      </c>
      <c r="B9" s="154"/>
      <c r="C9" s="154"/>
      <c r="D9" s="154"/>
      <c r="E9" s="154"/>
      <c r="F9" s="154"/>
      <c r="G9" s="154"/>
      <c r="H9" s="154"/>
      <c r="I9" s="25">
        <f>SUM(I7:I8)</f>
        <v>0</v>
      </c>
      <c r="J9" s="26" t="s">
        <v>57</v>
      </c>
      <c r="K9" s="27">
        <f>SUM(K7:K8)</f>
        <v>0</v>
      </c>
    </row>
    <row r="10" spans="1:24" ht="37.5" customHeight="1">
      <c r="A10" s="148" t="s">
        <v>21</v>
      </c>
      <c r="B10" s="149"/>
      <c r="C10" s="149"/>
      <c r="D10" s="149"/>
      <c r="E10" s="149"/>
      <c r="F10" s="149"/>
      <c r="G10" s="149"/>
      <c r="H10" s="149"/>
      <c r="I10" s="149"/>
      <c r="J10" s="149"/>
      <c r="K10" s="150"/>
      <c r="L10" s="1"/>
      <c r="M10" s="1"/>
      <c r="N10" s="1"/>
      <c r="O10" s="1"/>
      <c r="P10" s="1"/>
      <c r="Q10" s="1"/>
      <c r="R10" s="1"/>
      <c r="S10" s="1"/>
      <c r="T10" s="1"/>
      <c r="U10" s="1"/>
      <c r="V10" s="1"/>
      <c r="W10" s="1"/>
    </row>
    <row r="11" spans="1:24" s="2" customFormat="1" ht="45.75" customHeight="1">
      <c r="A11" s="151" t="s">
        <v>129</v>
      </c>
      <c r="B11" s="152"/>
      <c r="C11" s="152"/>
      <c r="D11" s="152"/>
      <c r="E11" s="152"/>
      <c r="F11" s="152"/>
      <c r="G11" s="152"/>
      <c r="H11" s="152"/>
      <c r="I11" s="152"/>
      <c r="J11" s="152"/>
      <c r="K11" s="153"/>
    </row>
    <row r="12" spans="1:24" ht="38.25" customHeight="1">
      <c r="A12" s="11" t="s">
        <v>11</v>
      </c>
      <c r="B12" s="10" t="s">
        <v>22</v>
      </c>
      <c r="C12" s="16" t="s">
        <v>23</v>
      </c>
      <c r="D12" s="10" t="s">
        <v>13</v>
      </c>
      <c r="E12" s="11" t="s">
        <v>19</v>
      </c>
      <c r="F12" s="10" t="s">
        <v>14</v>
      </c>
      <c r="G12" s="10" t="s">
        <v>24</v>
      </c>
      <c r="H12" s="12" t="s">
        <v>25</v>
      </c>
      <c r="I12" s="12" t="s">
        <v>16</v>
      </c>
      <c r="J12" s="13" t="s">
        <v>17</v>
      </c>
      <c r="K12" s="12" t="s">
        <v>18</v>
      </c>
      <c r="L12" s="1"/>
      <c r="M12" s="1"/>
      <c r="N12" s="1"/>
      <c r="O12" s="1"/>
      <c r="P12" s="1"/>
      <c r="Q12" s="1"/>
      <c r="R12" s="1"/>
      <c r="S12" s="1"/>
      <c r="T12" s="1"/>
      <c r="U12" s="1"/>
      <c r="V12" s="1"/>
      <c r="W12" s="1"/>
      <c r="X12" s="1"/>
    </row>
    <row r="13" spans="1:24" s="2" customFormat="1" ht="23.25" customHeight="1">
      <c r="A13" s="33" t="s">
        <v>0</v>
      </c>
      <c r="B13" s="52"/>
      <c r="C13" s="7"/>
      <c r="D13" s="53"/>
      <c r="E13" s="54"/>
      <c r="F13" s="35"/>
      <c r="G13" s="37"/>
      <c r="H13" s="8"/>
      <c r="I13" s="8">
        <f>H13*G13</f>
        <v>0</v>
      </c>
      <c r="J13" s="24"/>
      <c r="K13" s="23">
        <f>SUM(I13*J13)+I13</f>
        <v>0</v>
      </c>
    </row>
    <row r="14" spans="1:24" s="2" customFormat="1" ht="15.75" customHeight="1">
      <c r="A14" s="33" t="s">
        <v>1</v>
      </c>
      <c r="B14" s="52"/>
      <c r="C14" s="7"/>
      <c r="D14" s="53"/>
      <c r="E14" s="54"/>
      <c r="F14" s="35"/>
      <c r="G14" s="50"/>
      <c r="H14" s="8"/>
      <c r="I14" s="8">
        <f>H14*G14</f>
        <v>0</v>
      </c>
      <c r="J14" s="24"/>
      <c r="K14" s="23">
        <f>SUM(I14*J14)+I14</f>
        <v>0</v>
      </c>
    </row>
    <row r="15" spans="1:24" s="2" customFormat="1" ht="15">
      <c r="A15" s="56" t="s">
        <v>2</v>
      </c>
      <c r="B15" s="52"/>
      <c r="C15" s="7"/>
      <c r="D15" s="53"/>
      <c r="E15" s="54"/>
      <c r="F15" s="35"/>
      <c r="G15" s="50"/>
      <c r="H15" s="8"/>
      <c r="I15" s="8">
        <f>G15*H15</f>
        <v>0</v>
      </c>
      <c r="J15" s="9"/>
      <c r="K15" s="23">
        <f>SUM(I15*J15)+I15</f>
        <v>0</v>
      </c>
    </row>
    <row r="16" spans="1:24" s="2" customFormat="1" ht="30.75" customHeight="1">
      <c r="A16" s="133" t="s">
        <v>61</v>
      </c>
      <c r="B16" s="134"/>
      <c r="C16" s="134"/>
      <c r="D16" s="134"/>
      <c r="E16" s="134"/>
      <c r="F16" s="134"/>
      <c r="G16" s="134"/>
      <c r="H16" s="135"/>
      <c r="I16" s="23">
        <f>SUM(I13:I15)</f>
        <v>0</v>
      </c>
      <c r="J16" s="9"/>
      <c r="K16" s="23">
        <f>SUM(K13:K15)</f>
        <v>0</v>
      </c>
    </row>
    <row r="17" spans="1:12" s="40" customFormat="1" ht="30" customHeight="1">
      <c r="A17" s="119" t="s">
        <v>29</v>
      </c>
      <c r="B17" s="119"/>
      <c r="C17" s="119"/>
      <c r="D17" s="119"/>
      <c r="E17" s="119"/>
      <c r="F17" s="119"/>
      <c r="G17" s="119"/>
      <c r="H17" s="119"/>
      <c r="I17" s="119"/>
      <c r="J17" s="119"/>
      <c r="K17" s="119"/>
    </row>
    <row r="18" spans="1:12" s="40" customFormat="1" ht="30">
      <c r="A18" s="43" t="s">
        <v>11</v>
      </c>
      <c r="B18" s="120" t="s">
        <v>12</v>
      </c>
      <c r="C18" s="120"/>
      <c r="D18" s="120"/>
      <c r="E18" s="120"/>
      <c r="F18" s="44" t="s">
        <v>23</v>
      </c>
      <c r="G18" s="44" t="s">
        <v>24</v>
      </c>
      <c r="H18" s="45" t="s">
        <v>25</v>
      </c>
      <c r="I18" s="45" t="s">
        <v>16</v>
      </c>
      <c r="J18" s="46" t="s">
        <v>17</v>
      </c>
      <c r="K18" s="45" t="s">
        <v>18</v>
      </c>
    </row>
    <row r="19" spans="1:12" ht="33" customHeight="1">
      <c r="A19" s="28" t="s">
        <v>0</v>
      </c>
      <c r="B19" s="121" t="s">
        <v>55</v>
      </c>
      <c r="C19" s="121"/>
      <c r="D19" s="121"/>
      <c r="E19" s="121"/>
      <c r="F19" s="28" t="s">
        <v>34</v>
      </c>
      <c r="G19" s="6">
        <v>14</v>
      </c>
      <c r="H19" s="29"/>
      <c r="I19" s="30">
        <f>G19*H19</f>
        <v>0</v>
      </c>
      <c r="J19" s="31"/>
      <c r="K19" s="30">
        <f>I19*J19+I19</f>
        <v>0</v>
      </c>
    </row>
    <row r="20" spans="1:12" s="40" customFormat="1" ht="32.25" customHeight="1">
      <c r="A20" s="122" t="s">
        <v>35</v>
      </c>
      <c r="B20" s="122"/>
      <c r="C20" s="122"/>
      <c r="D20" s="122"/>
      <c r="E20" s="122"/>
      <c r="F20" s="122"/>
      <c r="G20" s="122"/>
      <c r="H20" s="122"/>
      <c r="I20" s="32">
        <f>SUM(I19:I19)</f>
        <v>0</v>
      </c>
      <c r="J20" s="18" t="s">
        <v>20</v>
      </c>
      <c r="K20" s="32">
        <f>SUM(K19:K19)</f>
        <v>0</v>
      </c>
    </row>
    <row r="21" spans="1:12" s="40" customFormat="1" ht="32.25" customHeight="1">
      <c r="A21" s="123" t="s">
        <v>69</v>
      </c>
      <c r="B21" s="123"/>
      <c r="C21" s="123"/>
      <c r="D21" s="123"/>
      <c r="E21" s="123"/>
      <c r="F21" s="123"/>
      <c r="G21" s="123"/>
      <c r="H21" s="123"/>
      <c r="I21" s="57">
        <f>I9+I16+I20</f>
        <v>0</v>
      </c>
      <c r="J21" s="17" t="s">
        <v>20</v>
      </c>
      <c r="K21" s="57">
        <f>K9+K16+K20</f>
        <v>0</v>
      </c>
      <c r="L21" s="55"/>
    </row>
    <row r="22" spans="1:12" s="40" customFormat="1" ht="32.25" customHeight="1">
      <c r="A22" s="124" t="s">
        <v>68</v>
      </c>
      <c r="B22" s="124"/>
      <c r="C22" s="124"/>
      <c r="D22" s="124"/>
      <c r="E22" s="124"/>
      <c r="F22" s="124"/>
      <c r="G22" s="124"/>
      <c r="H22" s="124"/>
      <c r="I22" s="19">
        <f>I21*0.7</f>
        <v>0</v>
      </c>
      <c r="J22" s="17" t="s">
        <v>20</v>
      </c>
      <c r="K22" s="19">
        <f>K21*0.7</f>
        <v>0</v>
      </c>
    </row>
    <row r="23" spans="1:12" s="40" customFormat="1" ht="32.25" customHeight="1">
      <c r="A23" s="125" t="s">
        <v>36</v>
      </c>
      <c r="B23" s="125"/>
      <c r="C23" s="125"/>
      <c r="D23" s="125"/>
      <c r="E23" s="125"/>
      <c r="F23" s="125"/>
      <c r="G23" s="125"/>
      <c r="H23" s="125"/>
      <c r="I23" s="19">
        <f>I21*1.2</f>
        <v>0</v>
      </c>
      <c r="J23" s="17" t="s">
        <v>20</v>
      </c>
      <c r="K23" s="19">
        <f>K21*1.2</f>
        <v>0</v>
      </c>
    </row>
    <row r="24" spans="1:12" s="40" customFormat="1" ht="26.25" customHeight="1">
      <c r="A24" s="126" t="s">
        <v>84</v>
      </c>
      <c r="B24" s="127"/>
      <c r="C24" s="127"/>
      <c r="D24" s="127"/>
      <c r="E24" s="127"/>
      <c r="F24" s="127"/>
      <c r="G24" s="127"/>
      <c r="H24" s="127"/>
      <c r="I24" s="127"/>
      <c r="J24" s="127"/>
      <c r="K24" s="128"/>
    </row>
    <row r="25" spans="1:12" s="40" customFormat="1" ht="26.25" customHeight="1">
      <c r="A25" s="129" t="s">
        <v>91</v>
      </c>
      <c r="B25" s="129"/>
      <c r="C25" s="129"/>
      <c r="D25" s="129"/>
      <c r="E25" s="129"/>
      <c r="F25" s="129"/>
      <c r="G25" s="129"/>
      <c r="H25" s="129"/>
      <c r="I25" s="129"/>
      <c r="J25" s="129"/>
      <c r="K25" s="129"/>
    </row>
    <row r="26" spans="1:12" s="40" customFormat="1" ht="26.25" customHeight="1">
      <c r="A26" s="157" t="s">
        <v>37</v>
      </c>
      <c r="B26" s="157"/>
      <c r="C26" s="157"/>
      <c r="D26" s="157"/>
      <c r="E26" s="157"/>
      <c r="F26" s="136" t="s">
        <v>38</v>
      </c>
      <c r="G26" s="136"/>
      <c r="H26" s="136"/>
      <c r="I26" s="136"/>
      <c r="J26" s="136"/>
      <c r="K26" s="136"/>
    </row>
    <row r="27" spans="1:12" ht="29.25" customHeight="1">
      <c r="A27" s="20" t="s">
        <v>0</v>
      </c>
      <c r="B27" s="117" t="s">
        <v>39</v>
      </c>
      <c r="C27" s="117"/>
      <c r="D27" s="117"/>
      <c r="E27" s="117"/>
      <c r="F27" s="118"/>
      <c r="G27" s="118"/>
      <c r="H27" s="118"/>
      <c r="I27" s="118"/>
      <c r="J27" s="118"/>
      <c r="K27" s="118"/>
    </row>
    <row r="28" spans="1:12" ht="29.25" customHeight="1">
      <c r="A28" s="20" t="s">
        <v>1</v>
      </c>
      <c r="B28" s="137" t="s">
        <v>40</v>
      </c>
      <c r="C28" s="137"/>
      <c r="D28" s="137"/>
      <c r="E28" s="137"/>
      <c r="F28" s="118"/>
      <c r="G28" s="118"/>
      <c r="H28" s="118"/>
      <c r="I28" s="118"/>
      <c r="J28" s="118"/>
      <c r="K28" s="118"/>
    </row>
    <row r="29" spans="1:12" ht="29.25" customHeight="1">
      <c r="A29" s="20" t="s">
        <v>2</v>
      </c>
      <c r="B29" s="137" t="s">
        <v>41</v>
      </c>
      <c r="C29" s="137"/>
      <c r="D29" s="137"/>
      <c r="E29" s="137"/>
      <c r="F29" s="118"/>
      <c r="G29" s="118"/>
      <c r="H29" s="118"/>
      <c r="I29" s="118"/>
      <c r="J29" s="118"/>
      <c r="K29" s="118"/>
    </row>
    <row r="30" spans="1:12" ht="29.25" customHeight="1">
      <c r="A30" s="20" t="s">
        <v>3</v>
      </c>
      <c r="B30" s="137" t="s">
        <v>71</v>
      </c>
      <c r="C30" s="137"/>
      <c r="D30" s="137"/>
      <c r="E30" s="137"/>
      <c r="F30" s="118"/>
      <c r="G30" s="118"/>
      <c r="H30" s="118"/>
      <c r="I30" s="118"/>
      <c r="J30" s="118"/>
      <c r="K30" s="118"/>
    </row>
    <row r="31" spans="1:12" ht="29.25" customHeight="1">
      <c r="A31" s="20" t="s">
        <v>4</v>
      </c>
      <c r="B31" s="155" t="s">
        <v>42</v>
      </c>
      <c r="C31" s="155"/>
      <c r="D31" s="155"/>
      <c r="E31" s="155"/>
      <c r="F31" s="156"/>
      <c r="G31" s="156"/>
      <c r="H31" s="156"/>
      <c r="I31" s="156"/>
      <c r="J31" s="156"/>
      <c r="K31" s="156"/>
    </row>
    <row r="32" spans="1:12" s="40" customFormat="1" ht="35.25" customHeight="1">
      <c r="A32" s="41" t="s">
        <v>11</v>
      </c>
      <c r="B32" s="129" t="s">
        <v>87</v>
      </c>
      <c r="C32" s="129"/>
      <c r="D32" s="129"/>
      <c r="E32" s="129"/>
      <c r="F32" s="38" t="s">
        <v>43</v>
      </c>
      <c r="G32" s="129" t="s">
        <v>44</v>
      </c>
      <c r="H32" s="129"/>
      <c r="I32" s="129"/>
      <c r="J32" s="129"/>
      <c r="K32" s="129"/>
    </row>
    <row r="33" spans="1:11" s="5" customFormat="1" ht="29.25" customHeight="1">
      <c r="A33" s="37" t="s">
        <v>0</v>
      </c>
      <c r="B33" s="140" t="s">
        <v>88</v>
      </c>
      <c r="C33" s="140"/>
      <c r="D33" s="140"/>
      <c r="E33" s="140"/>
      <c r="F33" s="36" t="s">
        <v>45</v>
      </c>
      <c r="G33" s="141"/>
      <c r="H33" s="142"/>
      <c r="I33" s="142"/>
      <c r="J33" s="142"/>
      <c r="K33" s="143"/>
    </row>
    <row r="34" spans="1:11" s="5" customFormat="1" ht="33" customHeight="1">
      <c r="A34" s="37" t="s">
        <v>1</v>
      </c>
      <c r="B34" s="140" t="s">
        <v>72</v>
      </c>
      <c r="C34" s="140"/>
      <c r="D34" s="140"/>
      <c r="E34" s="140"/>
      <c r="F34" s="36" t="s">
        <v>45</v>
      </c>
      <c r="G34" s="141"/>
      <c r="H34" s="142"/>
      <c r="I34" s="142"/>
      <c r="J34" s="142"/>
      <c r="K34" s="143"/>
    </row>
    <row r="35" spans="1:11" s="5" customFormat="1" ht="32.25" customHeight="1">
      <c r="A35" s="37" t="s">
        <v>2</v>
      </c>
      <c r="B35" s="140" t="s">
        <v>73</v>
      </c>
      <c r="C35" s="140"/>
      <c r="D35" s="140"/>
      <c r="E35" s="140"/>
      <c r="F35" s="36" t="s">
        <v>45</v>
      </c>
      <c r="G35" s="141"/>
      <c r="H35" s="142"/>
      <c r="I35" s="142"/>
      <c r="J35" s="142"/>
      <c r="K35" s="143"/>
    </row>
    <row r="36" spans="1:11" s="5" customFormat="1" ht="29.25" customHeight="1">
      <c r="A36" s="37" t="s">
        <v>3</v>
      </c>
      <c r="B36" s="140" t="s">
        <v>63</v>
      </c>
      <c r="C36" s="140"/>
      <c r="D36" s="140"/>
      <c r="E36" s="140"/>
      <c r="F36" s="36" t="s">
        <v>45</v>
      </c>
      <c r="G36" s="141"/>
      <c r="H36" s="142"/>
      <c r="I36" s="142"/>
      <c r="J36" s="142"/>
      <c r="K36" s="143"/>
    </row>
    <row r="37" spans="1:11" s="5" customFormat="1" ht="29.25" customHeight="1">
      <c r="A37" s="37" t="s">
        <v>4</v>
      </c>
      <c r="B37" s="140" t="s">
        <v>64</v>
      </c>
      <c r="C37" s="140"/>
      <c r="D37" s="140"/>
      <c r="E37" s="140"/>
      <c r="F37" s="36" t="s">
        <v>45</v>
      </c>
      <c r="G37" s="141"/>
      <c r="H37" s="142"/>
      <c r="I37" s="142"/>
      <c r="J37" s="142"/>
      <c r="K37" s="143"/>
    </row>
    <row r="38" spans="1:11" s="5" customFormat="1" ht="29.25" customHeight="1">
      <c r="A38" s="37" t="s">
        <v>5</v>
      </c>
      <c r="B38" s="140" t="s">
        <v>65</v>
      </c>
      <c r="C38" s="140"/>
      <c r="D38" s="140"/>
      <c r="E38" s="140"/>
      <c r="F38" s="36" t="s">
        <v>45</v>
      </c>
      <c r="G38" s="141"/>
      <c r="H38" s="142"/>
      <c r="I38" s="142"/>
      <c r="J38" s="142"/>
      <c r="K38" s="143"/>
    </row>
    <row r="39" spans="1:11" s="5" customFormat="1" ht="62.25" customHeight="1">
      <c r="A39" s="37" t="s">
        <v>6</v>
      </c>
      <c r="B39" s="140" t="s">
        <v>74</v>
      </c>
      <c r="C39" s="140"/>
      <c r="D39" s="140"/>
      <c r="E39" s="140"/>
      <c r="F39" s="36" t="s">
        <v>45</v>
      </c>
      <c r="G39" s="141"/>
      <c r="H39" s="142"/>
      <c r="I39" s="142"/>
      <c r="J39" s="142"/>
      <c r="K39" s="143"/>
    </row>
    <row r="40" spans="1:11" s="5" customFormat="1" ht="34.5" customHeight="1">
      <c r="A40" s="37" t="s">
        <v>7</v>
      </c>
      <c r="B40" s="140" t="s">
        <v>75</v>
      </c>
      <c r="C40" s="140"/>
      <c r="D40" s="140"/>
      <c r="E40" s="140"/>
      <c r="F40" s="36" t="s">
        <v>45</v>
      </c>
      <c r="G40" s="141"/>
      <c r="H40" s="142"/>
      <c r="I40" s="142"/>
      <c r="J40" s="142"/>
      <c r="K40" s="143"/>
    </row>
    <row r="41" spans="1:11" s="5" customFormat="1" ht="31.5" customHeight="1">
      <c r="A41" s="37" t="s">
        <v>8</v>
      </c>
      <c r="B41" s="140" t="s">
        <v>76</v>
      </c>
      <c r="C41" s="140"/>
      <c r="D41" s="140"/>
      <c r="E41" s="140"/>
      <c r="F41" s="36" t="s">
        <v>45</v>
      </c>
      <c r="G41" s="141"/>
      <c r="H41" s="142"/>
      <c r="I41" s="142"/>
      <c r="J41" s="142"/>
      <c r="K41" s="143"/>
    </row>
    <row r="42" spans="1:11" s="5" customFormat="1" ht="26.25" customHeight="1">
      <c r="A42" s="37" t="s">
        <v>9</v>
      </c>
      <c r="B42" s="140" t="s">
        <v>66</v>
      </c>
      <c r="C42" s="140"/>
      <c r="D42" s="140"/>
      <c r="E42" s="140"/>
      <c r="F42" s="36" t="s">
        <v>45</v>
      </c>
      <c r="G42" s="141"/>
      <c r="H42" s="142"/>
      <c r="I42" s="142"/>
      <c r="J42" s="142"/>
      <c r="K42" s="143"/>
    </row>
    <row r="43" spans="1:11" s="5" customFormat="1" ht="30" customHeight="1">
      <c r="A43" s="37" t="s">
        <v>10</v>
      </c>
      <c r="B43" s="140" t="s">
        <v>77</v>
      </c>
      <c r="C43" s="140"/>
      <c r="D43" s="140"/>
      <c r="E43" s="140"/>
      <c r="F43" s="36" t="s">
        <v>45</v>
      </c>
      <c r="G43" s="141"/>
      <c r="H43" s="142"/>
      <c r="I43" s="142"/>
      <c r="J43" s="142"/>
      <c r="K43" s="143"/>
    </row>
    <row r="44" spans="1:11" s="5" customFormat="1" ht="30" customHeight="1">
      <c r="A44" s="37" t="s">
        <v>26</v>
      </c>
      <c r="B44" s="140" t="s">
        <v>78</v>
      </c>
      <c r="C44" s="140"/>
      <c r="D44" s="140"/>
      <c r="E44" s="140"/>
      <c r="F44" s="36" t="s">
        <v>45</v>
      </c>
      <c r="G44" s="141"/>
      <c r="H44" s="142"/>
      <c r="I44" s="142"/>
      <c r="J44" s="142"/>
      <c r="K44" s="143"/>
    </row>
    <row r="45" spans="1:11" s="5" customFormat="1" ht="45" customHeight="1">
      <c r="A45" s="37" t="s">
        <v>27</v>
      </c>
      <c r="B45" s="158" t="s">
        <v>86</v>
      </c>
      <c r="C45" s="159"/>
      <c r="D45" s="159"/>
      <c r="E45" s="160"/>
      <c r="F45" s="36" t="s">
        <v>45</v>
      </c>
      <c r="G45" s="141"/>
      <c r="H45" s="142"/>
      <c r="I45" s="142"/>
      <c r="J45" s="142"/>
      <c r="K45" s="143"/>
    </row>
    <row r="46" spans="1:11" s="5" customFormat="1" ht="53.25" customHeight="1">
      <c r="A46" s="37" t="s">
        <v>28</v>
      </c>
      <c r="B46" s="158" t="s">
        <v>79</v>
      </c>
      <c r="C46" s="159"/>
      <c r="D46" s="159"/>
      <c r="E46" s="160"/>
      <c r="F46" s="36" t="s">
        <v>45</v>
      </c>
      <c r="G46" s="141"/>
      <c r="H46" s="142"/>
      <c r="I46" s="142"/>
      <c r="J46" s="142"/>
      <c r="K46" s="143"/>
    </row>
    <row r="47" spans="1:11" s="5" customFormat="1" ht="35.25" customHeight="1">
      <c r="A47" s="37" t="s">
        <v>30</v>
      </c>
      <c r="B47" s="161" t="s">
        <v>80</v>
      </c>
      <c r="C47" s="162"/>
      <c r="D47" s="162"/>
      <c r="E47" s="163"/>
      <c r="F47" s="36" t="s">
        <v>45</v>
      </c>
      <c r="G47" s="141"/>
      <c r="H47" s="142"/>
      <c r="I47" s="142"/>
      <c r="J47" s="142"/>
      <c r="K47" s="143"/>
    </row>
    <row r="48" spans="1:11" s="51" customFormat="1" ht="25.5" customHeight="1">
      <c r="A48" s="50" t="s">
        <v>31</v>
      </c>
      <c r="B48" s="140" t="s">
        <v>62</v>
      </c>
      <c r="C48" s="140"/>
      <c r="D48" s="140"/>
      <c r="E48" s="140"/>
      <c r="F48" s="36" t="s">
        <v>45</v>
      </c>
      <c r="G48" s="141"/>
      <c r="H48" s="142"/>
      <c r="I48" s="142"/>
      <c r="J48" s="142"/>
      <c r="K48" s="143"/>
    </row>
    <row r="49" spans="1:23" s="5" customFormat="1" ht="32.25" customHeight="1">
      <c r="A49" s="37" t="s">
        <v>32</v>
      </c>
      <c r="B49" s="158" t="s">
        <v>81</v>
      </c>
      <c r="C49" s="159"/>
      <c r="D49" s="159"/>
      <c r="E49" s="160"/>
      <c r="F49" s="36" t="s">
        <v>45</v>
      </c>
      <c r="G49" s="141"/>
      <c r="H49" s="142"/>
      <c r="I49" s="142"/>
      <c r="J49" s="142"/>
      <c r="K49" s="143"/>
    </row>
    <row r="50" spans="1:23" s="5" customFormat="1" ht="34.5" customHeight="1">
      <c r="A50" s="37" t="s">
        <v>33</v>
      </c>
      <c r="B50" s="140" t="s">
        <v>82</v>
      </c>
      <c r="C50" s="140"/>
      <c r="D50" s="140"/>
      <c r="E50" s="140"/>
      <c r="F50" s="36" t="s">
        <v>45</v>
      </c>
      <c r="G50" s="141"/>
      <c r="H50" s="142"/>
      <c r="I50" s="142"/>
      <c r="J50" s="142"/>
      <c r="K50" s="143"/>
    </row>
    <row r="51" spans="1:23" s="5" customFormat="1" ht="34.5" customHeight="1">
      <c r="A51" s="86" t="s">
        <v>103</v>
      </c>
      <c r="B51" s="158" t="s">
        <v>104</v>
      </c>
      <c r="C51" s="159"/>
      <c r="D51" s="159"/>
      <c r="E51" s="160"/>
      <c r="F51" s="36" t="s">
        <v>45</v>
      </c>
      <c r="G51" s="141"/>
      <c r="H51" s="142"/>
      <c r="I51" s="142"/>
      <c r="J51" s="142"/>
      <c r="K51" s="143"/>
    </row>
    <row r="52" spans="1:23" s="2" customFormat="1" ht="33" customHeight="1">
      <c r="A52" s="7" t="s">
        <v>11</v>
      </c>
      <c r="B52" s="173" t="s">
        <v>46</v>
      </c>
      <c r="C52" s="173"/>
      <c r="D52" s="173"/>
      <c r="E52" s="173"/>
      <c r="F52" s="37" t="s">
        <v>43</v>
      </c>
      <c r="G52" s="173" t="s">
        <v>44</v>
      </c>
      <c r="H52" s="173"/>
      <c r="I52" s="173"/>
      <c r="J52" s="173"/>
      <c r="K52" s="173"/>
    </row>
    <row r="53" spans="1:23" s="2" customFormat="1" ht="37.5" customHeight="1">
      <c r="A53" s="28" t="s">
        <v>0</v>
      </c>
      <c r="B53" s="174" t="s">
        <v>85</v>
      </c>
      <c r="C53" s="174"/>
      <c r="D53" s="174"/>
      <c r="E53" s="174"/>
      <c r="F53" s="36" t="s">
        <v>45</v>
      </c>
      <c r="G53" s="141"/>
      <c r="H53" s="142"/>
      <c r="I53" s="142"/>
      <c r="J53" s="142"/>
      <c r="K53" s="143"/>
    </row>
    <row r="54" spans="1:23" s="40" customFormat="1" ht="36" customHeight="1">
      <c r="A54" s="41" t="s">
        <v>11</v>
      </c>
      <c r="B54" s="129" t="s">
        <v>47</v>
      </c>
      <c r="C54" s="129"/>
      <c r="D54" s="129"/>
      <c r="E54" s="129"/>
      <c r="F54" s="38" t="s">
        <v>43</v>
      </c>
      <c r="G54" s="129" t="s">
        <v>44</v>
      </c>
      <c r="H54" s="129"/>
      <c r="I54" s="129"/>
      <c r="J54" s="129"/>
      <c r="K54" s="129"/>
    </row>
    <row r="55" spans="1:23" ht="36" customHeight="1">
      <c r="A55" s="28" t="s">
        <v>0</v>
      </c>
      <c r="B55" s="170" t="s">
        <v>67</v>
      </c>
      <c r="C55" s="170"/>
      <c r="D55" s="170"/>
      <c r="E55" s="170"/>
      <c r="F55" s="36" t="s">
        <v>45</v>
      </c>
      <c r="G55" s="171"/>
      <c r="H55" s="172"/>
      <c r="I55" s="172"/>
      <c r="J55" s="172"/>
      <c r="K55" s="172"/>
    </row>
    <row r="56" spans="1:23" ht="69" customHeight="1">
      <c r="A56" s="28" t="s">
        <v>1</v>
      </c>
      <c r="B56" s="140" t="s">
        <v>56</v>
      </c>
      <c r="C56" s="140"/>
      <c r="D56" s="140"/>
      <c r="E56" s="140"/>
      <c r="F56" s="36" t="s">
        <v>45</v>
      </c>
      <c r="G56" s="171"/>
      <c r="H56" s="172"/>
      <c r="I56" s="172"/>
      <c r="J56" s="172"/>
      <c r="K56" s="172"/>
    </row>
    <row r="57" spans="1:23" s="40" customFormat="1" ht="36" customHeight="1">
      <c r="A57" s="47" t="s">
        <v>11</v>
      </c>
      <c r="B57" s="175" t="s">
        <v>48</v>
      </c>
      <c r="C57" s="176"/>
      <c r="D57" s="176"/>
      <c r="E57" s="177"/>
      <c r="F57" s="48" t="s">
        <v>49</v>
      </c>
      <c r="G57" s="175" t="s">
        <v>50</v>
      </c>
      <c r="H57" s="176"/>
      <c r="I57" s="176"/>
      <c r="J57" s="176"/>
      <c r="K57" s="177"/>
      <c r="L57" s="49"/>
      <c r="M57" s="49"/>
      <c r="N57" s="49"/>
      <c r="O57" s="49"/>
      <c r="P57" s="49"/>
      <c r="Q57" s="49"/>
      <c r="R57" s="49"/>
      <c r="S57" s="49"/>
      <c r="T57" s="49"/>
      <c r="U57" s="49"/>
      <c r="V57" s="49"/>
      <c r="W57" s="49"/>
    </row>
    <row r="58" spans="1:23" ht="31.5" customHeight="1">
      <c r="A58" s="14" t="s">
        <v>0</v>
      </c>
      <c r="B58" s="164" t="s">
        <v>51</v>
      </c>
      <c r="C58" s="165"/>
      <c r="D58" s="165"/>
      <c r="E58" s="166"/>
      <c r="F58" s="14" t="s">
        <v>45</v>
      </c>
      <c r="G58" s="164"/>
      <c r="H58" s="165"/>
      <c r="I58" s="165"/>
      <c r="J58" s="165"/>
      <c r="K58" s="166"/>
      <c r="L58" s="1"/>
      <c r="M58" s="1"/>
      <c r="N58" s="1"/>
      <c r="O58" s="1"/>
      <c r="P58" s="1"/>
      <c r="Q58" s="1"/>
      <c r="R58" s="1"/>
      <c r="S58" s="1"/>
      <c r="T58" s="1"/>
      <c r="U58" s="1"/>
      <c r="V58" s="1"/>
      <c r="W58" s="1"/>
    </row>
    <row r="59" spans="1:23" ht="53.25" customHeight="1">
      <c r="A59" s="14" t="s">
        <v>1</v>
      </c>
      <c r="B59" s="167" t="s">
        <v>52</v>
      </c>
      <c r="C59" s="168"/>
      <c r="D59" s="168"/>
      <c r="E59" s="169"/>
      <c r="F59" s="15" t="s">
        <v>45</v>
      </c>
      <c r="G59" s="167"/>
      <c r="H59" s="168"/>
      <c r="I59" s="168"/>
      <c r="J59" s="168"/>
      <c r="K59" s="169"/>
      <c r="L59" s="1"/>
      <c r="M59" s="1"/>
      <c r="N59" s="1"/>
      <c r="O59" s="1"/>
      <c r="P59" s="1"/>
      <c r="Q59" s="1"/>
      <c r="R59" s="1"/>
      <c r="S59" s="1"/>
      <c r="T59" s="1"/>
      <c r="U59" s="1"/>
      <c r="V59" s="1"/>
      <c r="W59" s="1"/>
    </row>
    <row r="60" spans="1:23">
      <c r="C60" s="4"/>
      <c r="D60" s="4"/>
      <c r="E60" s="4"/>
      <c r="F60" s="4"/>
      <c r="G60" s="4"/>
      <c r="H60" s="4"/>
      <c r="I60" s="4"/>
      <c r="J60" s="4"/>
    </row>
    <row r="61" spans="1:23">
      <c r="C61" s="4"/>
      <c r="D61" s="4"/>
      <c r="E61" s="4"/>
      <c r="F61" s="4"/>
      <c r="G61" s="4"/>
      <c r="H61" s="4"/>
      <c r="I61" s="4"/>
      <c r="J61" s="4"/>
    </row>
    <row r="62" spans="1:23">
      <c r="C62" s="4"/>
      <c r="D62" s="4"/>
      <c r="E62" s="4"/>
      <c r="F62" s="4"/>
      <c r="G62" s="4"/>
      <c r="H62" s="4"/>
      <c r="I62" s="4"/>
      <c r="J62" s="4"/>
    </row>
  </sheetData>
  <mergeCells count="88">
    <mergeCell ref="B57:E57"/>
    <mergeCell ref="G57:K57"/>
    <mergeCell ref="B48:E48"/>
    <mergeCell ref="G48:K48"/>
    <mergeCell ref="B49:E49"/>
    <mergeCell ref="G49:K49"/>
    <mergeCell ref="B50:E50"/>
    <mergeCell ref="G50:K50"/>
    <mergeCell ref="B51:E51"/>
    <mergeCell ref="G51:K51"/>
    <mergeCell ref="A1:K1"/>
    <mergeCell ref="A2:K2"/>
    <mergeCell ref="B58:E58"/>
    <mergeCell ref="G58:K58"/>
    <mergeCell ref="B59:E59"/>
    <mergeCell ref="G59:K59"/>
    <mergeCell ref="B54:E54"/>
    <mergeCell ref="G54:K54"/>
    <mergeCell ref="B55:E55"/>
    <mergeCell ref="G55:K55"/>
    <mergeCell ref="B56:E56"/>
    <mergeCell ref="G56:K56"/>
    <mergeCell ref="B52:E52"/>
    <mergeCell ref="G52:K52"/>
    <mergeCell ref="B53:E53"/>
    <mergeCell ref="G53:K53"/>
    <mergeCell ref="B42:E42"/>
    <mergeCell ref="G42:K42"/>
    <mergeCell ref="B43:E43"/>
    <mergeCell ref="G43:K43"/>
    <mergeCell ref="B44:E44"/>
    <mergeCell ref="G44:K44"/>
    <mergeCell ref="B45:E45"/>
    <mergeCell ref="G45:K45"/>
    <mergeCell ref="B46:E46"/>
    <mergeCell ref="G46:K46"/>
    <mergeCell ref="B47:E47"/>
    <mergeCell ref="G47:K47"/>
    <mergeCell ref="B36:E36"/>
    <mergeCell ref="G36:K36"/>
    <mergeCell ref="B37:E37"/>
    <mergeCell ref="G37:K37"/>
    <mergeCell ref="B38:E38"/>
    <mergeCell ref="G38:K38"/>
    <mergeCell ref="B39:E39"/>
    <mergeCell ref="G39:K39"/>
    <mergeCell ref="B40:E40"/>
    <mergeCell ref="G40:K40"/>
    <mergeCell ref="B41:E41"/>
    <mergeCell ref="G41:K41"/>
    <mergeCell ref="B34:E34"/>
    <mergeCell ref="G34:K34"/>
    <mergeCell ref="B35:E35"/>
    <mergeCell ref="G35:K35"/>
    <mergeCell ref="B7:B8"/>
    <mergeCell ref="C7:C8"/>
    <mergeCell ref="A10:K10"/>
    <mergeCell ref="A11:K11"/>
    <mergeCell ref="A9:H9"/>
    <mergeCell ref="B31:E31"/>
    <mergeCell ref="F31:K31"/>
    <mergeCell ref="B32:E32"/>
    <mergeCell ref="G32:K32"/>
    <mergeCell ref="B33:E33"/>
    <mergeCell ref="G33:K33"/>
    <mergeCell ref="A26:E26"/>
    <mergeCell ref="B30:E30"/>
    <mergeCell ref="F30:K30"/>
    <mergeCell ref="A7:A8"/>
    <mergeCell ref="B28:E28"/>
    <mergeCell ref="F28:K28"/>
    <mergeCell ref="B29:E29"/>
    <mergeCell ref="F29:K29"/>
    <mergeCell ref="A3:K3"/>
    <mergeCell ref="B27:E27"/>
    <mergeCell ref="F27:K27"/>
    <mergeCell ref="A17:K17"/>
    <mergeCell ref="B18:E18"/>
    <mergeCell ref="B19:E19"/>
    <mergeCell ref="A20:H20"/>
    <mergeCell ref="A21:H21"/>
    <mergeCell ref="A22:H22"/>
    <mergeCell ref="A23:H23"/>
    <mergeCell ref="A24:K24"/>
    <mergeCell ref="A25:K25"/>
    <mergeCell ref="A6:K6"/>
    <mergeCell ref="A16:H16"/>
    <mergeCell ref="F26:K26"/>
  </mergeCells>
  <pageMargins left="0.25" right="0.25" top="0.75" bottom="0.75" header="0.3" footer="0.3"/>
  <pageSetup paperSize="9" scale="49" fitToHeight="0" orientation="landscape" r:id="rId1"/>
  <rowBreaks count="2" manualBreakCount="2">
    <brk id="23" max="10" man="1"/>
    <brk id="53" max="10" man="1"/>
  </rowBreaks>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view="pageBreakPreview" zoomScale="80" zoomScaleNormal="100" zoomScaleSheetLayoutView="80" workbookViewId="0">
      <selection activeCell="A6" sqref="A6:D23"/>
    </sheetView>
  </sheetViews>
  <sheetFormatPr defaultRowHeight="15"/>
  <cols>
    <col min="1" max="1" width="9.140625" style="2"/>
    <col min="2" max="2" width="108.28515625" style="2" customWidth="1"/>
    <col min="3" max="3" width="9.140625" style="2"/>
    <col min="4" max="4" width="15" style="2" customWidth="1"/>
    <col min="5" max="5" width="18.5703125" style="2" customWidth="1"/>
    <col min="6" max="6" width="13.42578125" style="2" customWidth="1"/>
    <col min="7" max="8" width="18" style="2" customWidth="1"/>
    <col min="9" max="9" width="14.85546875" style="2" customWidth="1"/>
    <col min="10" max="10" width="15.42578125" style="2" customWidth="1"/>
    <col min="11" max="11" width="16.28515625" style="2" customWidth="1"/>
    <col min="12" max="12" width="21.7109375" style="2" customWidth="1"/>
  </cols>
  <sheetData>
    <row r="1" spans="1:12" ht="30.75" customHeight="1">
      <c r="A1" s="179" t="s">
        <v>130</v>
      </c>
      <c r="B1" s="179"/>
      <c r="C1" s="179"/>
      <c r="D1" s="179"/>
      <c r="E1" s="179"/>
      <c r="F1" s="179"/>
      <c r="G1" s="179"/>
      <c r="H1" s="179"/>
      <c r="I1" s="179"/>
      <c r="J1" s="179"/>
      <c r="K1" s="179"/>
      <c r="L1" s="179"/>
    </row>
    <row r="2" spans="1:12" ht="30.75" customHeight="1">
      <c r="A2" s="115" t="s">
        <v>93</v>
      </c>
      <c r="B2" s="115"/>
      <c r="C2" s="115"/>
      <c r="D2" s="115"/>
      <c r="E2" s="115"/>
      <c r="F2" s="115"/>
      <c r="G2" s="115"/>
      <c r="H2" s="115"/>
      <c r="I2" s="115"/>
      <c r="J2" s="115"/>
      <c r="K2" s="115"/>
      <c r="L2" s="115"/>
    </row>
    <row r="3" spans="1:12" ht="30.75" customHeight="1">
      <c r="A3" s="180" t="s">
        <v>94</v>
      </c>
      <c r="B3" s="180"/>
      <c r="C3" s="180"/>
      <c r="D3" s="180"/>
      <c r="E3" s="180"/>
      <c r="F3" s="180"/>
      <c r="G3" s="180"/>
      <c r="H3" s="180"/>
      <c r="I3" s="180"/>
      <c r="J3" s="180"/>
      <c r="K3" s="180"/>
      <c r="L3" s="180"/>
    </row>
    <row r="4" spans="1:12" ht="84.75" customHeight="1">
      <c r="A4" s="58" t="s">
        <v>11</v>
      </c>
      <c r="B4" s="89" t="s">
        <v>70</v>
      </c>
      <c r="C4" s="58" t="s">
        <v>23</v>
      </c>
      <c r="D4" s="58" t="s">
        <v>24</v>
      </c>
      <c r="E4" s="94" t="s">
        <v>13</v>
      </c>
      <c r="F4" s="94" t="s">
        <v>19</v>
      </c>
      <c r="G4" s="94" t="s">
        <v>14</v>
      </c>
      <c r="H4" s="113" t="s">
        <v>131</v>
      </c>
      <c r="I4" s="59" t="s">
        <v>95</v>
      </c>
      <c r="J4" s="94" t="s">
        <v>53</v>
      </c>
      <c r="K4" s="94" t="s">
        <v>17</v>
      </c>
      <c r="L4" s="94" t="s">
        <v>96</v>
      </c>
    </row>
    <row r="5" spans="1:12" ht="15.75" customHeight="1">
      <c r="A5" s="60" t="s">
        <v>0</v>
      </c>
      <c r="B5" s="60" t="s">
        <v>1</v>
      </c>
      <c r="C5" s="60" t="s">
        <v>2</v>
      </c>
      <c r="D5" s="60" t="s">
        <v>3</v>
      </c>
      <c r="E5" s="60" t="s">
        <v>4</v>
      </c>
      <c r="F5" s="60" t="s">
        <v>5</v>
      </c>
      <c r="G5" s="60" t="s">
        <v>6</v>
      </c>
      <c r="H5" s="76" t="s">
        <v>7</v>
      </c>
      <c r="I5" s="76" t="s">
        <v>8</v>
      </c>
      <c r="J5" s="76" t="s">
        <v>9</v>
      </c>
      <c r="K5" s="76" t="s">
        <v>10</v>
      </c>
      <c r="L5" s="76" t="s">
        <v>26</v>
      </c>
    </row>
    <row r="6" spans="1:12" ht="45">
      <c r="A6" s="58" t="s">
        <v>0</v>
      </c>
      <c r="B6" s="91" t="s">
        <v>111</v>
      </c>
      <c r="C6" s="58" t="s">
        <v>97</v>
      </c>
      <c r="D6" s="93">
        <v>900</v>
      </c>
      <c r="E6" s="61"/>
      <c r="F6" s="94"/>
      <c r="G6" s="94"/>
      <c r="H6" s="110"/>
      <c r="I6" s="103"/>
      <c r="J6" s="104">
        <f t="shared" ref="J6:J23" si="0">ROUND(D6*I6,2)</f>
        <v>0</v>
      </c>
      <c r="K6" s="105"/>
      <c r="L6" s="62">
        <f t="shared" ref="L6:L23" si="1">J6*K6+J6</f>
        <v>0</v>
      </c>
    </row>
    <row r="7" spans="1:12" ht="18.75" customHeight="1">
      <c r="A7" s="58" t="s">
        <v>1</v>
      </c>
      <c r="B7" s="91" t="s">
        <v>112</v>
      </c>
      <c r="C7" s="58" t="s">
        <v>97</v>
      </c>
      <c r="D7" s="93">
        <v>1</v>
      </c>
      <c r="E7" s="61"/>
      <c r="F7" s="106"/>
      <c r="G7" s="94"/>
      <c r="H7" s="110"/>
      <c r="I7" s="103"/>
      <c r="J7" s="104">
        <f t="shared" si="0"/>
        <v>0</v>
      </c>
      <c r="K7" s="105"/>
      <c r="L7" s="62">
        <f t="shared" si="1"/>
        <v>0</v>
      </c>
    </row>
    <row r="8" spans="1:12" ht="18.75" customHeight="1">
      <c r="A8" s="58" t="s">
        <v>2</v>
      </c>
      <c r="B8" s="91" t="s">
        <v>113</v>
      </c>
      <c r="C8" s="58" t="s">
        <v>97</v>
      </c>
      <c r="D8" s="93">
        <v>1</v>
      </c>
      <c r="E8" s="91"/>
      <c r="F8" s="106"/>
      <c r="G8" s="94"/>
      <c r="H8" s="110"/>
      <c r="I8" s="103"/>
      <c r="J8" s="104">
        <f t="shared" si="0"/>
        <v>0</v>
      </c>
      <c r="K8" s="105"/>
      <c r="L8" s="62">
        <f t="shared" si="1"/>
        <v>0</v>
      </c>
    </row>
    <row r="9" spans="1:12" ht="18.75" customHeight="1">
      <c r="A9" s="58" t="s">
        <v>3</v>
      </c>
      <c r="B9" s="91" t="s">
        <v>114</v>
      </c>
      <c r="C9" s="58" t="s">
        <v>97</v>
      </c>
      <c r="D9" s="93">
        <v>1</v>
      </c>
      <c r="E9" s="91"/>
      <c r="F9" s="106"/>
      <c r="G9" s="94"/>
      <c r="H9" s="110"/>
      <c r="I9" s="103"/>
      <c r="J9" s="104">
        <f t="shared" si="0"/>
        <v>0</v>
      </c>
      <c r="K9" s="105"/>
      <c r="L9" s="62">
        <f t="shared" si="1"/>
        <v>0</v>
      </c>
    </row>
    <row r="10" spans="1:12" ht="18.75" customHeight="1">
      <c r="A10" s="58" t="s">
        <v>4</v>
      </c>
      <c r="B10" s="91" t="s">
        <v>115</v>
      </c>
      <c r="C10" s="58" t="s">
        <v>97</v>
      </c>
      <c r="D10" s="93">
        <v>1</v>
      </c>
      <c r="E10" s="91"/>
      <c r="F10" s="106"/>
      <c r="G10" s="94"/>
      <c r="H10" s="110"/>
      <c r="I10" s="103"/>
      <c r="J10" s="104">
        <f t="shared" si="0"/>
        <v>0</v>
      </c>
      <c r="K10" s="105"/>
      <c r="L10" s="62">
        <f t="shared" si="1"/>
        <v>0</v>
      </c>
    </row>
    <row r="11" spans="1:12" ht="62.25" customHeight="1">
      <c r="A11" s="94" t="s">
        <v>5</v>
      </c>
      <c r="B11" s="63" t="s">
        <v>116</v>
      </c>
      <c r="C11" s="92" t="s">
        <v>97</v>
      </c>
      <c r="D11" s="93">
        <v>600</v>
      </c>
      <c r="E11" s="64"/>
      <c r="F11" s="94"/>
      <c r="G11" s="92"/>
      <c r="H11" s="109"/>
      <c r="I11" s="65"/>
      <c r="J11" s="104">
        <f t="shared" si="0"/>
        <v>0</v>
      </c>
      <c r="K11" s="105"/>
      <c r="L11" s="62">
        <f t="shared" si="1"/>
        <v>0</v>
      </c>
    </row>
    <row r="12" spans="1:12" ht="18" customHeight="1">
      <c r="A12" s="94" t="s">
        <v>6</v>
      </c>
      <c r="B12" s="63" t="s">
        <v>117</v>
      </c>
      <c r="C12" s="92" t="s">
        <v>97</v>
      </c>
      <c r="D12" s="93">
        <v>1</v>
      </c>
      <c r="E12" s="64"/>
      <c r="F12" s="106"/>
      <c r="G12" s="92"/>
      <c r="H12" s="109"/>
      <c r="I12" s="107"/>
      <c r="J12" s="104">
        <f t="shared" si="0"/>
        <v>0</v>
      </c>
      <c r="K12" s="105"/>
      <c r="L12" s="62">
        <f t="shared" si="1"/>
        <v>0</v>
      </c>
    </row>
    <row r="13" spans="1:12" ht="18" customHeight="1">
      <c r="A13" s="94" t="s">
        <v>7</v>
      </c>
      <c r="B13" s="63" t="s">
        <v>118</v>
      </c>
      <c r="C13" s="92" t="s">
        <v>97</v>
      </c>
      <c r="D13" s="93">
        <v>1</v>
      </c>
      <c r="E13" s="64"/>
      <c r="F13" s="106"/>
      <c r="G13" s="92"/>
      <c r="H13" s="109"/>
      <c r="I13" s="107"/>
      <c r="J13" s="104">
        <f t="shared" si="0"/>
        <v>0</v>
      </c>
      <c r="K13" s="105"/>
      <c r="L13" s="62">
        <f t="shared" si="1"/>
        <v>0</v>
      </c>
    </row>
    <row r="14" spans="1:12" ht="18" customHeight="1">
      <c r="A14" s="94" t="s">
        <v>8</v>
      </c>
      <c r="B14" s="63" t="s">
        <v>119</v>
      </c>
      <c r="C14" s="92" t="s">
        <v>97</v>
      </c>
      <c r="D14" s="93">
        <v>1</v>
      </c>
      <c r="E14" s="64"/>
      <c r="F14" s="106"/>
      <c r="G14" s="92"/>
      <c r="H14" s="109"/>
      <c r="I14" s="107"/>
      <c r="J14" s="104">
        <f t="shared" si="0"/>
        <v>0</v>
      </c>
      <c r="K14" s="105"/>
      <c r="L14" s="62">
        <f t="shared" si="1"/>
        <v>0</v>
      </c>
    </row>
    <row r="15" spans="1:12" ht="41.25" customHeight="1">
      <c r="A15" s="58" t="s">
        <v>9</v>
      </c>
      <c r="B15" s="63" t="s">
        <v>120</v>
      </c>
      <c r="C15" s="92" t="s">
        <v>97</v>
      </c>
      <c r="D15" s="93">
        <v>300</v>
      </c>
      <c r="E15" s="64"/>
      <c r="F15" s="94"/>
      <c r="G15" s="92"/>
      <c r="H15" s="109"/>
      <c r="I15" s="65"/>
      <c r="J15" s="104">
        <f t="shared" si="0"/>
        <v>0</v>
      </c>
      <c r="K15" s="105"/>
      <c r="L15" s="62">
        <f t="shared" si="1"/>
        <v>0</v>
      </c>
    </row>
    <row r="16" spans="1:12" ht="21" customHeight="1">
      <c r="A16" s="58" t="s">
        <v>10</v>
      </c>
      <c r="B16" s="63" t="s">
        <v>121</v>
      </c>
      <c r="C16" s="92" t="s">
        <v>97</v>
      </c>
      <c r="D16" s="93">
        <v>1</v>
      </c>
      <c r="E16" s="64"/>
      <c r="F16" s="106"/>
      <c r="G16" s="92"/>
      <c r="H16" s="109"/>
      <c r="I16" s="107"/>
      <c r="J16" s="104">
        <f t="shared" si="0"/>
        <v>0</v>
      </c>
      <c r="K16" s="105"/>
      <c r="L16" s="62">
        <f t="shared" si="1"/>
        <v>0</v>
      </c>
    </row>
    <row r="17" spans="1:12" ht="30">
      <c r="A17" s="7" t="s">
        <v>26</v>
      </c>
      <c r="B17" s="66" t="s">
        <v>122</v>
      </c>
      <c r="C17" s="67" t="s">
        <v>97</v>
      </c>
      <c r="D17" s="36">
        <v>60</v>
      </c>
      <c r="E17" s="95"/>
      <c r="F17" s="90"/>
      <c r="G17" s="67"/>
      <c r="H17" s="67"/>
      <c r="I17" s="69"/>
      <c r="J17" s="104">
        <f t="shared" si="0"/>
        <v>0</v>
      </c>
      <c r="K17" s="105"/>
      <c r="L17" s="62">
        <f t="shared" si="1"/>
        <v>0</v>
      </c>
    </row>
    <row r="18" spans="1:12" ht="38.25" customHeight="1">
      <c r="A18" s="7" t="s">
        <v>27</v>
      </c>
      <c r="B18" s="66" t="s">
        <v>123</v>
      </c>
      <c r="C18" s="67" t="s">
        <v>97</v>
      </c>
      <c r="D18" s="36">
        <v>300</v>
      </c>
      <c r="E18" s="95"/>
      <c r="F18" s="90"/>
      <c r="G18" s="67"/>
      <c r="H18" s="67"/>
      <c r="I18" s="69"/>
      <c r="J18" s="104">
        <f t="shared" si="0"/>
        <v>0</v>
      </c>
      <c r="K18" s="105"/>
      <c r="L18" s="62">
        <f t="shared" si="1"/>
        <v>0</v>
      </c>
    </row>
    <row r="19" spans="1:12" ht="29.25" customHeight="1">
      <c r="A19" s="7" t="s">
        <v>28</v>
      </c>
      <c r="B19" s="66" t="s">
        <v>124</v>
      </c>
      <c r="C19" s="67" t="s">
        <v>97</v>
      </c>
      <c r="D19" s="36">
        <v>1</v>
      </c>
      <c r="E19" s="95"/>
      <c r="F19" s="90"/>
      <c r="G19" s="67"/>
      <c r="H19" s="67"/>
      <c r="I19" s="107"/>
      <c r="J19" s="104">
        <f t="shared" si="0"/>
        <v>0</v>
      </c>
      <c r="K19" s="105"/>
      <c r="L19" s="62">
        <f t="shared" si="1"/>
        <v>0</v>
      </c>
    </row>
    <row r="20" spans="1:12" ht="40.5" customHeight="1">
      <c r="A20" s="7" t="s">
        <v>30</v>
      </c>
      <c r="B20" s="63" t="s">
        <v>125</v>
      </c>
      <c r="C20" s="92" t="s">
        <v>97</v>
      </c>
      <c r="D20" s="93">
        <v>60</v>
      </c>
      <c r="E20" s="64"/>
      <c r="F20" s="94"/>
      <c r="G20" s="92"/>
      <c r="H20" s="109"/>
      <c r="I20" s="107"/>
      <c r="J20" s="104">
        <f t="shared" si="0"/>
        <v>0</v>
      </c>
      <c r="K20" s="105"/>
      <c r="L20" s="62">
        <f t="shared" si="1"/>
        <v>0</v>
      </c>
    </row>
    <row r="21" spans="1:12" ht="26.25" customHeight="1">
      <c r="A21" s="7" t="s">
        <v>31</v>
      </c>
      <c r="B21" s="66" t="s">
        <v>126</v>
      </c>
      <c r="C21" s="92" t="s">
        <v>97</v>
      </c>
      <c r="D21" s="93">
        <v>1</v>
      </c>
      <c r="E21" s="66"/>
      <c r="F21" s="94"/>
      <c r="G21" s="92"/>
      <c r="H21" s="109"/>
      <c r="I21" s="107"/>
      <c r="J21" s="104">
        <f t="shared" si="0"/>
        <v>0</v>
      </c>
      <c r="K21" s="105"/>
      <c r="L21" s="62">
        <f t="shared" si="1"/>
        <v>0</v>
      </c>
    </row>
    <row r="22" spans="1:12" ht="63" customHeight="1">
      <c r="A22" s="58" t="s">
        <v>32</v>
      </c>
      <c r="B22" s="63" t="s">
        <v>127</v>
      </c>
      <c r="C22" s="92" t="s">
        <v>97</v>
      </c>
      <c r="D22" s="93">
        <v>75</v>
      </c>
      <c r="E22" s="64"/>
      <c r="F22" s="90"/>
      <c r="G22" s="92"/>
      <c r="H22" s="109"/>
      <c r="I22" s="107"/>
      <c r="J22" s="104">
        <f t="shared" si="0"/>
        <v>0</v>
      </c>
      <c r="K22" s="105"/>
      <c r="L22" s="62">
        <f t="shared" si="1"/>
        <v>0</v>
      </c>
    </row>
    <row r="23" spans="1:12" ht="21.75" customHeight="1">
      <c r="A23" s="58" t="s">
        <v>33</v>
      </c>
      <c r="B23" s="66" t="s">
        <v>128</v>
      </c>
      <c r="C23" s="92" t="s">
        <v>97</v>
      </c>
      <c r="D23" s="93">
        <v>1</v>
      </c>
      <c r="E23" s="64"/>
      <c r="F23" s="90"/>
      <c r="G23" s="92"/>
      <c r="H23" s="109"/>
      <c r="I23" s="107"/>
      <c r="J23" s="104">
        <f t="shared" si="0"/>
        <v>0</v>
      </c>
      <c r="K23" s="105"/>
      <c r="L23" s="62">
        <f t="shared" si="1"/>
        <v>0</v>
      </c>
    </row>
    <row r="24" spans="1:12">
      <c r="A24" s="181" t="s">
        <v>98</v>
      </c>
      <c r="B24" s="181"/>
      <c r="C24" s="181"/>
      <c r="D24" s="181"/>
      <c r="E24" s="181"/>
      <c r="F24" s="181"/>
      <c r="G24" s="181"/>
      <c r="H24" s="181"/>
      <c r="I24" s="181"/>
      <c r="J24" s="85">
        <f>SUM(J6:J23)</f>
        <v>0</v>
      </c>
      <c r="K24" s="70" t="s">
        <v>20</v>
      </c>
      <c r="L24" s="85">
        <f>SUM(L6:L23)</f>
        <v>0</v>
      </c>
    </row>
    <row r="25" spans="1:12">
      <c r="A25" s="182" t="s">
        <v>99</v>
      </c>
      <c r="B25" s="182"/>
      <c r="C25" s="182"/>
      <c r="D25" s="182"/>
      <c r="E25" s="182"/>
      <c r="F25" s="182"/>
      <c r="G25" s="182"/>
      <c r="H25" s="182"/>
      <c r="I25" s="182"/>
      <c r="J25" s="71">
        <f>J24*(70/100)</f>
        <v>0</v>
      </c>
      <c r="K25" s="72" t="s">
        <v>20</v>
      </c>
      <c r="L25" s="71">
        <f>L24*(70/100)</f>
        <v>0</v>
      </c>
    </row>
    <row r="26" spans="1:12">
      <c r="A26" s="178" t="s">
        <v>36</v>
      </c>
      <c r="B26" s="178"/>
      <c r="C26" s="178"/>
      <c r="D26" s="178"/>
      <c r="E26" s="178"/>
      <c r="F26" s="178"/>
      <c r="G26" s="178"/>
      <c r="H26" s="178"/>
      <c r="I26" s="178"/>
      <c r="J26" s="71">
        <f>J24*1.2</f>
        <v>0</v>
      </c>
      <c r="K26" s="72" t="s">
        <v>20</v>
      </c>
      <c r="L26" s="71">
        <f>L24*1.2</f>
        <v>0</v>
      </c>
    </row>
  </sheetData>
  <mergeCells count="6">
    <mergeCell ref="A26:I26"/>
    <mergeCell ref="A1:L1"/>
    <mergeCell ref="A2:L2"/>
    <mergeCell ref="A3:L3"/>
    <mergeCell ref="A24:I24"/>
    <mergeCell ref="A25:I25"/>
  </mergeCells>
  <pageMargins left="0.25" right="0.25"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9"/>
  <sheetViews>
    <sheetView view="pageBreakPreview" zoomScale="80" zoomScaleNormal="100" zoomScaleSheetLayoutView="80" workbookViewId="0">
      <selection activeCell="C6" sqref="C6:D6"/>
    </sheetView>
  </sheetViews>
  <sheetFormatPr defaultRowHeight="15"/>
  <cols>
    <col min="1" max="1" width="9.28515625" bestFit="1" customWidth="1"/>
    <col min="2" max="2" width="58.85546875" customWidth="1"/>
    <col min="3" max="3" width="11.28515625" customWidth="1"/>
    <col min="4" max="4" width="12.5703125" customWidth="1"/>
    <col min="5" max="5" width="20.5703125" customWidth="1"/>
    <col min="6" max="6" width="16.85546875" customWidth="1"/>
    <col min="7" max="7" width="15.140625" customWidth="1"/>
    <col min="8" max="8" width="9.42578125" customWidth="1"/>
    <col min="9" max="9" width="17.140625" customWidth="1"/>
    <col min="10" max="10" width="14.42578125" customWidth="1"/>
    <col min="11" max="11" width="9.28515625" bestFit="1" customWidth="1"/>
    <col min="12" max="12" width="19.85546875" customWidth="1"/>
  </cols>
  <sheetData>
    <row r="1" spans="1:12" ht="15" customHeight="1">
      <c r="A1" s="179" t="s">
        <v>130</v>
      </c>
      <c r="B1" s="179"/>
      <c r="C1" s="179"/>
      <c r="D1" s="179"/>
      <c r="E1" s="179"/>
      <c r="F1" s="179"/>
      <c r="G1" s="179"/>
      <c r="H1" s="179"/>
      <c r="I1" s="179"/>
      <c r="J1" s="179"/>
      <c r="K1" s="179"/>
      <c r="L1" s="179"/>
    </row>
    <row r="2" spans="1:12">
      <c r="A2" s="179" t="s">
        <v>102</v>
      </c>
      <c r="B2" s="179"/>
      <c r="C2" s="179"/>
      <c r="D2" s="179"/>
      <c r="E2" s="179"/>
      <c r="F2" s="179"/>
      <c r="G2" s="179"/>
      <c r="H2" s="179"/>
      <c r="I2" s="179"/>
      <c r="J2" s="179"/>
      <c r="K2" s="179"/>
      <c r="L2" s="179"/>
    </row>
    <row r="3" spans="1:12">
      <c r="A3" s="184" t="s">
        <v>101</v>
      </c>
      <c r="B3" s="184"/>
      <c r="C3" s="184"/>
      <c r="D3" s="184"/>
      <c r="E3" s="184"/>
      <c r="F3" s="184"/>
      <c r="G3" s="184"/>
      <c r="H3" s="184"/>
      <c r="I3" s="184"/>
      <c r="J3" s="184"/>
      <c r="K3" s="184"/>
      <c r="L3" s="184"/>
    </row>
    <row r="4" spans="1:12" ht="94.5" customHeight="1">
      <c r="A4" s="73" t="s">
        <v>11</v>
      </c>
      <c r="B4" s="74" t="s">
        <v>70</v>
      </c>
      <c r="C4" s="73" t="s">
        <v>23</v>
      </c>
      <c r="D4" s="73" t="s">
        <v>24</v>
      </c>
      <c r="E4" s="74" t="s">
        <v>13</v>
      </c>
      <c r="F4" s="74" t="s">
        <v>19</v>
      </c>
      <c r="G4" s="74" t="s">
        <v>14</v>
      </c>
      <c r="H4" s="113" t="s">
        <v>131</v>
      </c>
      <c r="I4" s="75" t="s">
        <v>95</v>
      </c>
      <c r="J4" s="74" t="s">
        <v>53</v>
      </c>
      <c r="K4" s="74" t="s">
        <v>17</v>
      </c>
      <c r="L4" s="74" t="s">
        <v>96</v>
      </c>
    </row>
    <row r="5" spans="1:12">
      <c r="A5" s="76" t="s">
        <v>0</v>
      </c>
      <c r="B5" s="76" t="s">
        <v>1</v>
      </c>
      <c r="C5" s="76" t="s">
        <v>2</v>
      </c>
      <c r="D5" s="76" t="s">
        <v>3</v>
      </c>
      <c r="E5" s="76" t="s">
        <v>4</v>
      </c>
      <c r="F5" s="76" t="s">
        <v>5</v>
      </c>
      <c r="G5" s="76" t="s">
        <v>6</v>
      </c>
      <c r="H5" s="76" t="s">
        <v>7</v>
      </c>
      <c r="I5" s="76" t="s">
        <v>8</v>
      </c>
      <c r="J5" s="76" t="s">
        <v>9</v>
      </c>
      <c r="K5" s="76" t="s">
        <v>10</v>
      </c>
      <c r="L5" s="76" t="s">
        <v>26</v>
      </c>
    </row>
    <row r="6" spans="1:12" ht="87.75" customHeight="1">
      <c r="A6" s="74">
        <v>1</v>
      </c>
      <c r="B6" s="77" t="s">
        <v>100</v>
      </c>
      <c r="C6" s="76" t="s">
        <v>97</v>
      </c>
      <c r="D6" s="78">
        <v>240</v>
      </c>
      <c r="E6" s="76"/>
      <c r="F6" s="76"/>
      <c r="G6" s="76"/>
      <c r="H6" s="76"/>
      <c r="I6" s="68"/>
      <c r="J6" s="79">
        <f>ROUND(D6*I6,2)</f>
        <v>0</v>
      </c>
      <c r="K6" s="80"/>
      <c r="L6" s="81">
        <f>J6*K6+J6</f>
        <v>0</v>
      </c>
    </row>
    <row r="7" spans="1:12">
      <c r="A7" s="185" t="s">
        <v>98</v>
      </c>
      <c r="B7" s="185"/>
      <c r="C7" s="185"/>
      <c r="D7" s="185"/>
      <c r="E7" s="185"/>
      <c r="F7" s="185"/>
      <c r="G7" s="185"/>
      <c r="H7" s="185"/>
      <c r="I7" s="185"/>
      <c r="J7" s="84">
        <f>SUM(J6)</f>
        <v>0</v>
      </c>
      <c r="K7" s="68" t="s">
        <v>20</v>
      </c>
      <c r="L7" s="84">
        <f>SUM(L6)</f>
        <v>0</v>
      </c>
    </row>
    <row r="8" spans="1:12">
      <c r="A8" s="186" t="s">
        <v>68</v>
      </c>
      <c r="B8" s="186"/>
      <c r="C8" s="186"/>
      <c r="D8" s="186"/>
      <c r="E8" s="186"/>
      <c r="F8" s="186"/>
      <c r="G8" s="186"/>
      <c r="H8" s="186"/>
      <c r="I8" s="186"/>
      <c r="J8" s="82">
        <f>J7*(70/100)</f>
        <v>0</v>
      </c>
      <c r="K8" s="83" t="s">
        <v>20</v>
      </c>
      <c r="L8" s="82">
        <f>L7*(70/100)</f>
        <v>0</v>
      </c>
    </row>
    <row r="9" spans="1:12">
      <c r="A9" s="183" t="s">
        <v>36</v>
      </c>
      <c r="B9" s="183"/>
      <c r="C9" s="183"/>
      <c r="D9" s="183"/>
      <c r="E9" s="183"/>
      <c r="F9" s="183"/>
      <c r="G9" s="183"/>
      <c r="H9" s="183"/>
      <c r="I9" s="183"/>
      <c r="J9" s="82">
        <f>J7*1.2</f>
        <v>0</v>
      </c>
      <c r="K9" s="83" t="s">
        <v>20</v>
      </c>
      <c r="L9" s="82">
        <f>L7*1.2</f>
        <v>0</v>
      </c>
    </row>
  </sheetData>
  <mergeCells count="6">
    <mergeCell ref="A9:I9"/>
    <mergeCell ref="A1:L1"/>
    <mergeCell ref="A2:L2"/>
    <mergeCell ref="A3:L3"/>
    <mergeCell ref="A7:I7"/>
    <mergeCell ref="A8:I8"/>
  </mergeCells>
  <pageMargins left="0.25" right="0.25" top="0.75" bottom="0.75" header="0.3" footer="0.3"/>
  <pageSetup paperSize="9" scale="66"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L9"/>
  <sheetViews>
    <sheetView view="pageBreakPreview" zoomScale="80" zoomScaleNormal="100" zoomScaleSheetLayoutView="80" workbookViewId="0">
      <selection activeCell="C6" sqref="C6:D6"/>
    </sheetView>
  </sheetViews>
  <sheetFormatPr defaultRowHeight="15"/>
  <cols>
    <col min="1" max="1" width="9.140625" style="114"/>
    <col min="2" max="2" width="92.85546875" style="114" customWidth="1"/>
    <col min="3" max="4" width="9.140625" style="114"/>
    <col min="5" max="5" width="19.7109375" style="114" customWidth="1"/>
    <col min="6" max="6" width="14" style="114" customWidth="1"/>
    <col min="7" max="7" width="13.5703125" style="114" customWidth="1"/>
    <col min="8" max="8" width="16.28515625" style="114" customWidth="1"/>
    <col min="9" max="9" width="15" style="114" customWidth="1"/>
    <col min="10" max="10" width="15.5703125" style="114" customWidth="1"/>
    <col min="11" max="11" width="9.140625" style="114"/>
    <col min="12" max="12" width="19" style="114" customWidth="1"/>
  </cols>
  <sheetData>
    <row r="1" spans="1:12" ht="15" customHeight="1">
      <c r="A1" s="179" t="s">
        <v>130</v>
      </c>
      <c r="B1" s="179"/>
      <c r="C1" s="179"/>
      <c r="D1" s="179"/>
      <c r="E1" s="179"/>
      <c r="F1" s="179"/>
      <c r="G1" s="179"/>
      <c r="H1" s="179"/>
      <c r="I1" s="179"/>
      <c r="J1" s="179"/>
      <c r="K1" s="179"/>
      <c r="L1" s="179"/>
    </row>
    <row r="2" spans="1:12">
      <c r="A2" s="179" t="s">
        <v>105</v>
      </c>
      <c r="B2" s="179"/>
      <c r="C2" s="179"/>
      <c r="D2" s="179"/>
      <c r="E2" s="179"/>
      <c r="F2" s="179"/>
      <c r="G2" s="179"/>
      <c r="H2" s="179"/>
      <c r="I2" s="179"/>
      <c r="J2" s="179"/>
      <c r="K2" s="179"/>
      <c r="L2" s="179"/>
    </row>
    <row r="3" spans="1:12">
      <c r="A3" s="184" t="s">
        <v>106</v>
      </c>
      <c r="B3" s="184"/>
      <c r="C3" s="184"/>
      <c r="D3" s="184"/>
      <c r="E3" s="184"/>
      <c r="F3" s="184"/>
      <c r="G3" s="184"/>
      <c r="H3" s="184"/>
      <c r="I3" s="184"/>
      <c r="J3" s="184"/>
      <c r="K3" s="184"/>
      <c r="L3" s="184"/>
    </row>
    <row r="4" spans="1:12" ht="42.75">
      <c r="A4" s="73" t="s">
        <v>11</v>
      </c>
      <c r="B4" s="113" t="s">
        <v>70</v>
      </c>
      <c r="C4" s="73" t="s">
        <v>23</v>
      </c>
      <c r="D4" s="73" t="s">
        <v>24</v>
      </c>
      <c r="E4" s="113" t="s">
        <v>13</v>
      </c>
      <c r="F4" s="113" t="s">
        <v>19</v>
      </c>
      <c r="G4" s="113" t="s">
        <v>14</v>
      </c>
      <c r="H4" s="113" t="s">
        <v>131</v>
      </c>
      <c r="I4" s="75" t="s">
        <v>107</v>
      </c>
      <c r="J4" s="113" t="s">
        <v>53</v>
      </c>
      <c r="K4" s="113" t="s">
        <v>17</v>
      </c>
      <c r="L4" s="113" t="s">
        <v>96</v>
      </c>
    </row>
    <row r="5" spans="1:12">
      <c r="A5" s="76" t="s">
        <v>0</v>
      </c>
      <c r="B5" s="76" t="s">
        <v>1</v>
      </c>
      <c r="C5" s="76" t="s">
        <v>2</v>
      </c>
      <c r="D5" s="76" t="s">
        <v>3</v>
      </c>
      <c r="E5" s="76" t="s">
        <v>4</v>
      </c>
      <c r="F5" s="76" t="s">
        <v>5</v>
      </c>
      <c r="G5" s="76" t="s">
        <v>6</v>
      </c>
      <c r="H5" s="76" t="s">
        <v>7</v>
      </c>
      <c r="I5" s="76" t="s">
        <v>8</v>
      </c>
      <c r="J5" s="76" t="s">
        <v>9</v>
      </c>
      <c r="K5" s="76" t="s">
        <v>10</v>
      </c>
      <c r="L5" s="76" t="s">
        <v>26</v>
      </c>
    </row>
    <row r="6" spans="1:12" ht="185.25">
      <c r="A6" s="76" t="s">
        <v>0</v>
      </c>
      <c r="B6" s="112" t="s">
        <v>132</v>
      </c>
      <c r="C6" s="113" t="s">
        <v>97</v>
      </c>
      <c r="D6" s="113">
        <v>4000</v>
      </c>
      <c r="E6" s="113"/>
      <c r="F6" s="113"/>
      <c r="G6" s="113"/>
      <c r="H6" s="113"/>
      <c r="I6" s="96"/>
      <c r="J6" s="97">
        <f>SUM(D6*I6)</f>
        <v>0</v>
      </c>
      <c r="K6" s="98"/>
      <c r="L6" s="97">
        <f>SUM(J6*K6)+J6</f>
        <v>0</v>
      </c>
    </row>
    <row r="7" spans="1:12">
      <c r="A7" s="187" t="s">
        <v>98</v>
      </c>
      <c r="B7" s="187"/>
      <c r="C7" s="187"/>
      <c r="D7" s="187"/>
      <c r="E7" s="187"/>
      <c r="F7" s="187"/>
      <c r="G7" s="187"/>
      <c r="H7" s="187"/>
      <c r="I7" s="187"/>
      <c r="J7" s="99">
        <f>SUM(J6:J6)</f>
        <v>0</v>
      </c>
      <c r="K7" s="111"/>
      <c r="L7" s="99">
        <f>SUM(L6:L6)</f>
        <v>0</v>
      </c>
    </row>
    <row r="8" spans="1:12">
      <c r="A8" s="186" t="s">
        <v>68</v>
      </c>
      <c r="B8" s="186"/>
      <c r="C8" s="186"/>
      <c r="D8" s="186"/>
      <c r="E8" s="186"/>
      <c r="F8" s="186"/>
      <c r="G8" s="186"/>
      <c r="H8" s="186"/>
      <c r="I8" s="186"/>
      <c r="J8" s="82">
        <f>J7*(70/100)</f>
        <v>0</v>
      </c>
      <c r="K8" s="111" t="s">
        <v>20</v>
      </c>
      <c r="L8" s="82">
        <f>L7*(70/100)</f>
        <v>0</v>
      </c>
    </row>
    <row r="9" spans="1:12">
      <c r="A9" s="183" t="s">
        <v>36</v>
      </c>
      <c r="B9" s="183"/>
      <c r="C9" s="183"/>
      <c r="D9" s="183"/>
      <c r="E9" s="183"/>
      <c r="F9" s="183"/>
      <c r="G9" s="183"/>
      <c r="H9" s="183"/>
      <c r="I9" s="183"/>
      <c r="J9" s="82">
        <f>J7*1.2</f>
        <v>0</v>
      </c>
      <c r="K9" s="111" t="s">
        <v>20</v>
      </c>
      <c r="L9" s="100">
        <f>L7*1.2</f>
        <v>0</v>
      </c>
    </row>
  </sheetData>
  <mergeCells count="6">
    <mergeCell ref="A9:I9"/>
    <mergeCell ref="A1:L1"/>
    <mergeCell ref="A2:L2"/>
    <mergeCell ref="A3:L3"/>
    <mergeCell ref="A7:I7"/>
    <mergeCell ref="A8:I8"/>
  </mergeCells>
  <pageMargins left="0.25" right="0.25" top="0.75" bottom="0.75" header="0.3" footer="0.3"/>
  <pageSetup paperSize="9" scale="58"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L9"/>
  <sheetViews>
    <sheetView view="pageBreakPreview" zoomScale="80" zoomScaleNormal="100" zoomScaleSheetLayoutView="80" workbookViewId="0">
      <selection activeCell="C6" sqref="C6:D6"/>
    </sheetView>
  </sheetViews>
  <sheetFormatPr defaultRowHeight="15"/>
  <cols>
    <col min="1" max="1" width="5.140625" style="2" customWidth="1"/>
    <col min="2" max="2" width="82.7109375" style="2" customWidth="1"/>
    <col min="3" max="3" width="9.7109375" style="2" customWidth="1"/>
    <col min="4" max="4" width="9.140625" style="2"/>
    <col min="5" max="5" width="36.42578125" style="2" customWidth="1"/>
    <col min="6" max="6" width="12.85546875" style="2" customWidth="1"/>
    <col min="7" max="8" width="16.28515625" style="2" customWidth="1"/>
    <col min="9" max="9" width="16.140625" style="2" customWidth="1"/>
    <col min="10" max="10" width="15.7109375" style="2" customWidth="1"/>
    <col min="11" max="11" width="9.140625" style="2"/>
    <col min="12" max="12" width="18" style="2" customWidth="1"/>
  </cols>
  <sheetData>
    <row r="1" spans="1:12">
      <c r="A1" s="179" t="s">
        <v>130</v>
      </c>
      <c r="B1" s="179"/>
      <c r="C1" s="179"/>
      <c r="D1" s="179"/>
      <c r="E1" s="179"/>
      <c r="F1" s="179"/>
      <c r="G1" s="179"/>
      <c r="H1" s="179"/>
      <c r="I1" s="179"/>
      <c r="J1" s="179"/>
      <c r="K1" s="179"/>
      <c r="L1" s="179"/>
    </row>
    <row r="2" spans="1:12">
      <c r="A2" s="179" t="s">
        <v>108</v>
      </c>
      <c r="B2" s="179"/>
      <c r="C2" s="179"/>
      <c r="D2" s="179"/>
      <c r="E2" s="179"/>
      <c r="F2" s="179"/>
      <c r="G2" s="179"/>
      <c r="H2" s="179"/>
      <c r="I2" s="179"/>
      <c r="J2" s="179"/>
      <c r="K2" s="179"/>
      <c r="L2" s="179"/>
    </row>
    <row r="3" spans="1:12">
      <c r="A3" s="184" t="s">
        <v>109</v>
      </c>
      <c r="B3" s="184"/>
      <c r="C3" s="184"/>
      <c r="D3" s="184"/>
      <c r="E3" s="184"/>
      <c r="F3" s="184"/>
      <c r="G3" s="184"/>
      <c r="H3" s="184"/>
      <c r="I3" s="184"/>
      <c r="J3" s="184"/>
      <c r="K3" s="184"/>
      <c r="L3" s="184"/>
    </row>
    <row r="4" spans="1:12" ht="42.75">
      <c r="A4" s="73" t="s">
        <v>11</v>
      </c>
      <c r="B4" s="88" t="s">
        <v>70</v>
      </c>
      <c r="C4" s="73" t="s">
        <v>23</v>
      </c>
      <c r="D4" s="73" t="s">
        <v>24</v>
      </c>
      <c r="E4" s="88" t="s">
        <v>13</v>
      </c>
      <c r="F4" s="88" t="s">
        <v>19</v>
      </c>
      <c r="G4" s="88" t="s">
        <v>14</v>
      </c>
      <c r="H4" s="113" t="s">
        <v>131</v>
      </c>
      <c r="I4" s="75" t="s">
        <v>107</v>
      </c>
      <c r="J4" s="88" t="s">
        <v>53</v>
      </c>
      <c r="K4" s="88" t="s">
        <v>17</v>
      </c>
      <c r="L4" s="88" t="s">
        <v>96</v>
      </c>
    </row>
    <row r="5" spans="1:12">
      <c r="A5" s="76" t="s">
        <v>0</v>
      </c>
      <c r="B5" s="76" t="s">
        <v>1</v>
      </c>
      <c r="C5" s="76" t="s">
        <v>2</v>
      </c>
      <c r="D5" s="76" t="s">
        <v>3</v>
      </c>
      <c r="E5" s="76" t="s">
        <v>4</v>
      </c>
      <c r="F5" s="76" t="s">
        <v>5</v>
      </c>
      <c r="G5" s="76" t="s">
        <v>6</v>
      </c>
      <c r="H5" s="76" t="s">
        <v>7</v>
      </c>
      <c r="I5" s="76" t="s">
        <v>8</v>
      </c>
      <c r="J5" s="76" t="s">
        <v>9</v>
      </c>
      <c r="K5" s="76" t="s">
        <v>10</v>
      </c>
      <c r="L5" s="76" t="s">
        <v>26</v>
      </c>
    </row>
    <row r="6" spans="1:12" ht="229.5" customHeight="1">
      <c r="A6" s="73" t="s">
        <v>0</v>
      </c>
      <c r="B6" s="112" t="s">
        <v>110</v>
      </c>
      <c r="C6" s="73" t="s">
        <v>97</v>
      </c>
      <c r="D6" s="88">
        <v>225</v>
      </c>
      <c r="E6" s="88"/>
      <c r="F6" s="73"/>
      <c r="G6" s="73"/>
      <c r="H6" s="73"/>
      <c r="I6" s="79"/>
      <c r="J6" s="79">
        <f>ROUND(D6*I6,2)</f>
        <v>0</v>
      </c>
      <c r="K6" s="101"/>
      <c r="L6" s="102">
        <f>J6*K6+J6</f>
        <v>0</v>
      </c>
    </row>
    <row r="7" spans="1:12" ht="33" customHeight="1">
      <c r="A7" s="187" t="s">
        <v>98</v>
      </c>
      <c r="B7" s="187"/>
      <c r="C7" s="187"/>
      <c r="D7" s="187"/>
      <c r="E7" s="187"/>
      <c r="F7" s="187"/>
      <c r="G7" s="187"/>
      <c r="H7" s="187"/>
      <c r="I7" s="187"/>
      <c r="J7" s="99">
        <f>SUM(J6:J6)</f>
        <v>0</v>
      </c>
      <c r="K7" s="87"/>
      <c r="L7" s="99">
        <f>SUM(L6:L6)</f>
        <v>0</v>
      </c>
    </row>
    <row r="8" spans="1:12" ht="33" customHeight="1">
      <c r="A8" s="186" t="s">
        <v>68</v>
      </c>
      <c r="B8" s="186"/>
      <c r="C8" s="186"/>
      <c r="D8" s="186"/>
      <c r="E8" s="186"/>
      <c r="F8" s="186"/>
      <c r="G8" s="186"/>
      <c r="H8" s="186"/>
      <c r="I8" s="186"/>
      <c r="J8" s="82">
        <f>J7*(70/100)</f>
        <v>0</v>
      </c>
      <c r="K8" s="87" t="s">
        <v>20</v>
      </c>
      <c r="L8" s="82">
        <f>L7*(70/100)</f>
        <v>0</v>
      </c>
    </row>
    <row r="9" spans="1:12" ht="33" customHeight="1">
      <c r="A9" s="183" t="s">
        <v>36</v>
      </c>
      <c r="B9" s="183"/>
      <c r="C9" s="183"/>
      <c r="D9" s="183"/>
      <c r="E9" s="183"/>
      <c r="F9" s="183"/>
      <c r="G9" s="183"/>
      <c r="H9" s="183"/>
      <c r="I9" s="183"/>
      <c r="J9" s="82">
        <f>J7*1.2</f>
        <v>0</v>
      </c>
      <c r="K9" s="87" t="s">
        <v>20</v>
      </c>
      <c r="L9" s="100">
        <f>L7*1.2</f>
        <v>0</v>
      </c>
    </row>
  </sheetData>
  <mergeCells count="6">
    <mergeCell ref="A9:I9"/>
    <mergeCell ref="A1:L1"/>
    <mergeCell ref="A2:L2"/>
    <mergeCell ref="A3:L3"/>
    <mergeCell ref="A7:I7"/>
    <mergeCell ref="A8:I8"/>
  </mergeCells>
  <pageMargins left="0.25" right="0.25"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5</vt:i4>
      </vt:variant>
      <vt:variant>
        <vt:lpstr>Zakresy nazwane</vt:lpstr>
      </vt:variant>
      <vt:variant>
        <vt:i4>1</vt:i4>
      </vt:variant>
    </vt:vector>
  </HeadingPairs>
  <TitlesOfParts>
    <vt:vector size="6" baseType="lpstr">
      <vt:lpstr>1 gazometria</vt:lpstr>
      <vt:lpstr>2 szybkie testy </vt:lpstr>
      <vt:lpstr>3 test immunoenzymatyczny</vt:lpstr>
      <vt:lpstr>4 test SARS</vt:lpstr>
      <vt:lpstr>5 tes GDH AiB clostridum</vt:lpstr>
      <vt:lpstr>'1 gazometria'!Obszar_wydruku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Karpierz, Patrycja {DEEP~Warsaw Dia}</dc:creator>
  <cp:lastModifiedBy>MartaDziedzic</cp:lastModifiedBy>
  <cp:lastPrinted>2021-03-03T13:53:31Z</cp:lastPrinted>
  <dcterms:created xsi:type="dcterms:W3CDTF">2019-05-06T11:46:07Z</dcterms:created>
  <dcterms:modified xsi:type="dcterms:W3CDTF">2022-05-25T12:14:32Z</dcterms:modified>
</cp:coreProperties>
</file>