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4240" windowHeight="13140" tabRatio="884" activeTab="1"/>
  </bookViews>
  <sheets>
    <sheet name="1" sheetId="25" r:id="rId1"/>
    <sheet name="2" sheetId="26" r:id="rId2"/>
    <sheet name="3" sheetId="27" r:id="rId3"/>
    <sheet name="4" sheetId="28" r:id="rId4"/>
    <sheet name="5" sheetId="29" r:id="rId5"/>
    <sheet name="6" sheetId="1" r:id="rId6"/>
    <sheet name="7" sheetId="8" r:id="rId7"/>
    <sheet name="8" sheetId="14" r:id="rId8"/>
    <sheet name="9" sheetId="40" r:id="rId9"/>
    <sheet name="10" sheetId="15" r:id="rId10"/>
    <sheet name="11" sheetId="16" r:id="rId11"/>
    <sheet name="12" sheetId="17" r:id="rId12"/>
    <sheet name="13" sheetId="46" r:id="rId13"/>
    <sheet name="14" sheetId="44" r:id="rId14"/>
    <sheet name="15" sheetId="10" r:id="rId15"/>
    <sheet name="16" sheetId="11" r:id="rId16"/>
    <sheet name="17" sheetId="31" r:id="rId17"/>
    <sheet name="18" sheetId="2" r:id="rId18"/>
    <sheet name="19" sheetId="6" r:id="rId19"/>
    <sheet name="20" sheetId="13" r:id="rId20"/>
    <sheet name="21" sheetId="12" r:id="rId21"/>
    <sheet name="22" sheetId="37" r:id="rId22"/>
    <sheet name="23" sheetId="18" r:id="rId23"/>
    <sheet name="24" sheetId="48" r:id="rId24"/>
    <sheet name="25" sheetId="7" r:id="rId25"/>
    <sheet name="26" sheetId="23" r:id="rId26"/>
    <sheet name="27" sheetId="32" r:id="rId27"/>
    <sheet name="28" sheetId="33" r:id="rId28"/>
    <sheet name="29" sheetId="34" r:id="rId29"/>
    <sheet name="30" sheetId="19" r:id="rId30"/>
    <sheet name="31" sheetId="20" r:id="rId31"/>
    <sheet name="32" sheetId="21" r:id="rId32"/>
    <sheet name="33" sheetId="35" r:id="rId33"/>
    <sheet name="34" sheetId="36" r:id="rId34"/>
    <sheet name="35" sheetId="43" r:id="rId35"/>
    <sheet name="36" sheetId="38" r:id="rId36"/>
    <sheet name="37" sheetId="30" r:id="rId37"/>
    <sheet name="38" sheetId="39" r:id="rId38"/>
    <sheet name="39" sheetId="22" r:id="rId39"/>
    <sheet name="40" sheetId="41" r:id="rId40"/>
    <sheet name="41" sheetId="42" r:id="rId41"/>
    <sheet name="42" sheetId="3" r:id="rId42"/>
    <sheet name="43" sheetId="5" r:id="rId43"/>
    <sheet name="44" sheetId="9" r:id="rId44"/>
    <sheet name="45" sheetId="24" r:id="rId45"/>
    <sheet name="46" sheetId="4" r:id="rId46"/>
    <sheet name="47" sheetId="49" r:id="rId47"/>
    <sheet name="48" sheetId="50" r:id="rId48"/>
    <sheet name="49" sheetId="51" r:id="rId49"/>
    <sheet name="50" sheetId="52" r:id="rId50"/>
  </sheets>
  <definedNames>
    <definedName name="_xlnm.Print_Area" localSheetId="42">'43'!$A$1:$Q$42</definedName>
    <definedName name="_xlnm.Print_Area" localSheetId="8">'9'!$A$1:$R$66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3"/>
  <c r="O7" i="43"/>
  <c r="O6"/>
  <c r="P6" i="3"/>
  <c r="O14" i="5"/>
  <c r="O8"/>
  <c r="O9"/>
  <c r="O10"/>
  <c r="O7"/>
  <c r="P9" i="9"/>
  <c r="P7"/>
  <c r="P8"/>
  <c r="P6"/>
  <c r="P6" i="24"/>
  <c r="O6" i="4"/>
  <c r="O6" i="49"/>
  <c r="Q14" i="5" l="1"/>
  <c r="Q15" s="1"/>
  <c r="P14"/>
  <c r="P15" s="1"/>
  <c r="P65" i="41" l="1"/>
  <c r="Q65"/>
  <c r="R65" s="1"/>
  <c r="P7" i="52"/>
  <c r="Q7" s="1"/>
  <c r="O7"/>
  <c r="O6"/>
  <c r="P6"/>
  <c r="P8" s="1"/>
  <c r="P7" i="42"/>
  <c r="P8"/>
  <c r="P9"/>
  <c r="P10"/>
  <c r="P11"/>
  <c r="P12"/>
  <c r="P13"/>
  <c r="P14"/>
  <c r="P15"/>
  <c r="P16"/>
  <c r="P17"/>
  <c r="P18"/>
  <c r="P19"/>
  <c r="P20"/>
  <c r="P21"/>
  <c r="P22"/>
  <c r="P23"/>
  <c r="P6"/>
  <c r="Q7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Q20"/>
  <c r="R20" s="1"/>
  <c r="Q21"/>
  <c r="R21" s="1"/>
  <c r="Q22"/>
  <c r="R22" s="1"/>
  <c r="Q23"/>
  <c r="R23" s="1"/>
  <c r="P7" i="41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6"/>
  <c r="P6"/>
  <c r="O7" i="22"/>
  <c r="O8"/>
  <c r="O9"/>
  <c r="O10"/>
  <c r="O11"/>
  <c r="O6"/>
  <c r="P11"/>
  <c r="Q11" s="1"/>
  <c r="P7" i="39"/>
  <c r="P6"/>
  <c r="P7" i="30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6"/>
  <c r="Q30"/>
  <c r="R30" s="1"/>
  <c r="Q6" i="52" l="1"/>
  <c r="Q8" s="1"/>
  <c r="R19" i="42"/>
  <c r="Q9" i="52" l="1"/>
  <c r="Q10"/>
  <c r="P9"/>
  <c r="P10"/>
  <c r="P7" i="38"/>
  <c r="P8"/>
  <c r="P9"/>
  <c r="P10"/>
  <c r="P11"/>
  <c r="P12"/>
  <c r="P13"/>
  <c r="P14"/>
  <c r="P15"/>
  <c r="P16"/>
  <c r="P17"/>
  <c r="P18"/>
  <c r="P6"/>
  <c r="O7" i="36"/>
  <c r="O8"/>
  <c r="O9"/>
  <c r="O10"/>
  <c r="O11"/>
  <c r="O12"/>
  <c r="O13"/>
  <c r="O14"/>
  <c r="O6"/>
  <c r="P7" i="35"/>
  <c r="P8"/>
  <c r="P9"/>
  <c r="P10"/>
  <c r="P11"/>
  <c r="P12"/>
  <c r="P6"/>
  <c r="P7" i="21"/>
  <c r="P8"/>
  <c r="P9"/>
  <c r="P10"/>
  <c r="P11"/>
  <c r="P12"/>
  <c r="P6"/>
  <c r="P7" i="20"/>
  <c r="P8"/>
  <c r="P9"/>
  <c r="P10"/>
  <c r="P6"/>
  <c r="P7" i="19"/>
  <c r="P8"/>
  <c r="P6"/>
  <c r="P7" i="34"/>
  <c r="P8"/>
  <c r="P9"/>
  <c r="P10"/>
  <c r="P11"/>
  <c r="P12"/>
  <c r="P13"/>
  <c r="P14"/>
  <c r="P15"/>
  <c r="P16"/>
  <c r="P17"/>
  <c r="P6"/>
  <c r="O7" i="33"/>
  <c r="O8"/>
  <c r="O9"/>
  <c r="O10"/>
  <c r="O11"/>
  <c r="O12"/>
  <c r="O13"/>
  <c r="O14"/>
  <c r="O15"/>
  <c r="O16"/>
  <c r="O17"/>
  <c r="O18"/>
  <c r="O19"/>
  <c r="O6"/>
  <c r="P7" i="32"/>
  <c r="P8"/>
  <c r="P9"/>
  <c r="P10"/>
  <c r="P11"/>
  <c r="P12"/>
  <c r="P13"/>
  <c r="P14"/>
  <c r="P15"/>
  <c r="P16"/>
  <c r="P6"/>
  <c r="O7" i="7"/>
  <c r="O8"/>
  <c r="O9"/>
  <c r="O10"/>
  <c r="O11"/>
  <c r="O12"/>
  <c r="O13"/>
  <c r="O6"/>
  <c r="P7" i="48"/>
  <c r="P8"/>
  <c r="P9"/>
  <c r="P6"/>
  <c r="P7" i="18"/>
  <c r="P6"/>
  <c r="O7" i="37"/>
  <c r="O8"/>
  <c r="O9"/>
  <c r="O10"/>
  <c r="O6"/>
  <c r="O7" i="12"/>
  <c r="O8"/>
  <c r="O9"/>
  <c r="O10"/>
  <c r="O6"/>
  <c r="O7" i="13"/>
  <c r="O8"/>
  <c r="O9"/>
  <c r="O6"/>
  <c r="O6" i="6"/>
  <c r="O6" i="2"/>
  <c r="O6" i="31"/>
  <c r="O6" i="11"/>
  <c r="P7" i="10"/>
  <c r="P8"/>
  <c r="P9"/>
  <c r="P10"/>
  <c r="P11"/>
  <c r="P12"/>
  <c r="P13"/>
  <c r="P6"/>
  <c r="P11" i="8"/>
  <c r="P12"/>
  <c r="P13"/>
  <c r="P14"/>
  <c r="P7" i="1"/>
  <c r="P8"/>
  <c r="P9"/>
  <c r="P6"/>
  <c r="Q8"/>
  <c r="R8" s="1"/>
  <c r="Q6"/>
  <c r="R6" s="1"/>
  <c r="Q7" i="29"/>
  <c r="R7" s="1"/>
  <c r="Q8"/>
  <c r="R8" s="1"/>
  <c r="Q9"/>
  <c r="R9" s="1"/>
  <c r="Q10"/>
  <c r="R10" s="1"/>
  <c r="P7"/>
  <c r="P8"/>
  <c r="P9"/>
  <c r="P10"/>
  <c r="P6"/>
  <c r="Q66" i="41"/>
  <c r="R66" s="1"/>
  <c r="Q6" i="42"/>
  <c r="Q64" i="41"/>
  <c r="R64" s="1"/>
  <c r="Q63"/>
  <c r="R63" s="1"/>
  <c r="Q62"/>
  <c r="R62" s="1"/>
  <c r="R61"/>
  <c r="Q61"/>
  <c r="Q60"/>
  <c r="R60" s="1"/>
  <c r="Q59"/>
  <c r="R59" s="1"/>
  <c r="Q58"/>
  <c r="R58" s="1"/>
  <c r="Q57"/>
  <c r="R57" s="1"/>
  <c r="Q56"/>
  <c r="R56" s="1"/>
  <c r="Q55"/>
  <c r="R55" s="1"/>
  <c r="Q54"/>
  <c r="R54" s="1"/>
  <c r="Q53"/>
  <c r="R53" s="1"/>
  <c r="Q52"/>
  <c r="R52" s="1"/>
  <c r="Q51"/>
  <c r="R51" s="1"/>
  <c r="Q50"/>
  <c r="R50" s="1"/>
  <c r="Q49"/>
  <c r="R49" s="1"/>
  <c r="Q48"/>
  <c r="R48" s="1"/>
  <c r="Q47"/>
  <c r="R47" s="1"/>
  <c r="Q46"/>
  <c r="R46" s="1"/>
  <c r="Q45"/>
  <c r="R45" s="1"/>
  <c r="P11" i="7"/>
  <c r="Q11" s="1"/>
  <c r="Q33" i="14"/>
  <c r="R33" s="1"/>
  <c r="Q12" i="8"/>
  <c r="R12" s="1"/>
  <c r="Q11"/>
  <c r="R11" s="1"/>
  <c r="Q9" i="1"/>
  <c r="R9" s="1"/>
  <c r="Q7"/>
  <c r="R7" s="1"/>
  <c r="Q6" i="29"/>
  <c r="R6" s="1"/>
  <c r="R6" i="42" l="1"/>
  <c r="R24" s="1"/>
  <c r="Q24"/>
  <c r="R10" i="1"/>
  <c r="Q10"/>
  <c r="P12" i="36"/>
  <c r="Q12" s="1"/>
  <c r="P13"/>
  <c r="Q13" s="1"/>
  <c r="P14"/>
  <c r="Q14" s="1"/>
  <c r="P11"/>
  <c r="Q7" i="39"/>
  <c r="R7" s="1"/>
  <c r="O6" i="51"/>
  <c r="P6"/>
  <c r="P6" i="50"/>
  <c r="O6"/>
  <c r="P56" i="40"/>
  <c r="Q56"/>
  <c r="R56" s="1"/>
  <c r="Q62" i="15"/>
  <c r="R62" s="1"/>
  <c r="P62"/>
  <c r="R12" i="1" l="1"/>
  <c r="Q11"/>
  <c r="R11"/>
  <c r="Q12"/>
  <c r="Q11" i="36"/>
  <c r="Q6" i="51"/>
  <c r="Q7" s="1"/>
  <c r="P7"/>
  <c r="P7" i="50"/>
  <c r="Q6"/>
  <c r="Q7" s="1"/>
  <c r="P9" i="25"/>
  <c r="Q9"/>
  <c r="R9" s="1"/>
  <c r="P7" i="44"/>
  <c r="P6"/>
  <c r="P7" i="46"/>
  <c r="P6"/>
  <c r="P7" i="17"/>
  <c r="P8"/>
  <c r="P9"/>
  <c r="P6"/>
  <c r="O7" i="16"/>
  <c r="O6"/>
  <c r="P7" i="15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"/>
  <c r="P7" i="40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6"/>
  <c r="P7" i="14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6"/>
  <c r="P7" i="8"/>
  <c r="P8"/>
  <c r="P9"/>
  <c r="P10"/>
  <c r="P6"/>
  <c r="P7" i="28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6"/>
  <c r="P7" i="27"/>
  <c r="P8"/>
  <c r="P9"/>
  <c r="P10"/>
  <c r="P6"/>
  <c r="P6" i="26"/>
  <c r="P7"/>
  <c r="P8"/>
  <c r="P9"/>
  <c r="P10"/>
  <c r="P11"/>
  <c r="P6" i="25"/>
  <c r="P7"/>
  <c r="P8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Q42"/>
  <c r="R42" s="1"/>
  <c r="Q41"/>
  <c r="R41" s="1"/>
  <c r="P10" i="37"/>
  <c r="O7" i="49"/>
  <c r="P7"/>
  <c r="Q7" s="1"/>
  <c r="P6"/>
  <c r="Q21" i="41"/>
  <c r="R21" s="1"/>
  <c r="I6" i="24"/>
  <c r="Q6" s="1"/>
  <c r="I8" i="9"/>
  <c r="Q8" s="1"/>
  <c r="R8" s="1"/>
  <c r="I9"/>
  <c r="Q9" s="1"/>
  <c r="R9" s="1"/>
  <c r="I7"/>
  <c r="Q7" s="1"/>
  <c r="R7" s="1"/>
  <c r="I6"/>
  <c r="Q6" i="3"/>
  <c r="R6" s="1"/>
  <c r="R7" s="1"/>
  <c r="Q9" i="41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9"/>
  <c r="Q20"/>
  <c r="R20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2"/>
  <c r="R32" s="1"/>
  <c r="Q33"/>
  <c r="R33" s="1"/>
  <c r="Q34"/>
  <c r="R34" s="1"/>
  <c r="Q39"/>
  <c r="R39" s="1"/>
  <c r="Q40"/>
  <c r="R40" s="1"/>
  <c r="Q41"/>
  <c r="R41" s="1"/>
  <c r="Q42"/>
  <c r="R42" s="1"/>
  <c r="Q43"/>
  <c r="R43" s="1"/>
  <c r="Q44"/>
  <c r="R44" s="1"/>
  <c r="Q6"/>
  <c r="Q7" i="30"/>
  <c r="R7" s="1"/>
  <c r="Q8"/>
  <c r="R8" s="1"/>
  <c r="Q10"/>
  <c r="R10" s="1"/>
  <c r="Q11"/>
  <c r="R11" s="1"/>
  <c r="Q14"/>
  <c r="R14" s="1"/>
  <c r="Q15"/>
  <c r="R15" s="1"/>
  <c r="Q16"/>
  <c r="R16" s="1"/>
  <c r="Q17"/>
  <c r="R17" s="1"/>
  <c r="Q18"/>
  <c r="R18" s="1"/>
  <c r="Q19"/>
  <c r="R19" s="1"/>
  <c r="Q20"/>
  <c r="R20" s="1"/>
  <c r="Q23"/>
  <c r="R23" s="1"/>
  <c r="Q24"/>
  <c r="R24" s="1"/>
  <c r="Q25"/>
  <c r="R25" s="1"/>
  <c r="Q26"/>
  <c r="R26" s="1"/>
  <c r="Q29"/>
  <c r="R29" s="1"/>
  <c r="Q31"/>
  <c r="R31" s="1"/>
  <c r="Q32"/>
  <c r="R32" s="1"/>
  <c r="Q33"/>
  <c r="R33" s="1"/>
  <c r="Q12" i="38"/>
  <c r="R12" s="1"/>
  <c r="Q14"/>
  <c r="R14" s="1"/>
  <c r="Q15"/>
  <c r="R15" s="1"/>
  <c r="Q16"/>
  <c r="R16" s="1"/>
  <c r="Q6"/>
  <c r="Q8"/>
  <c r="R8" s="1"/>
  <c r="Q9"/>
  <c r="R9" s="1"/>
  <c r="Q10"/>
  <c r="R10" s="1"/>
  <c r="P7" i="43"/>
  <c r="Q7" s="1"/>
  <c r="P6"/>
  <c r="P7" i="36"/>
  <c r="Q7" s="1"/>
  <c r="P6"/>
  <c r="Q7" i="35"/>
  <c r="R7" s="1"/>
  <c r="Q8"/>
  <c r="R8" s="1"/>
  <c r="Q10"/>
  <c r="R10" s="1"/>
  <c r="Q11"/>
  <c r="R11" s="1"/>
  <c r="Q12"/>
  <c r="R12" s="1"/>
  <c r="Q9" i="21"/>
  <c r="R9" s="1"/>
  <c r="Q10"/>
  <c r="R10" s="1"/>
  <c r="Q12"/>
  <c r="R12" s="1"/>
  <c r="Q6"/>
  <c r="Q10" i="20"/>
  <c r="R10" s="1"/>
  <c r="Q9"/>
  <c r="R9" s="1"/>
  <c r="Q7"/>
  <c r="R7" s="1"/>
  <c r="Q7" i="19"/>
  <c r="R7" s="1"/>
  <c r="Q8"/>
  <c r="R8" s="1"/>
  <c r="Q6"/>
  <c r="Q6" i="34"/>
  <c r="Q7" i="32"/>
  <c r="R7" s="1"/>
  <c r="Q8"/>
  <c r="R8" s="1"/>
  <c r="Q11"/>
  <c r="R11" s="1"/>
  <c r="Q12"/>
  <c r="R12" s="1"/>
  <c r="Q13"/>
  <c r="R13" s="1"/>
  <c r="Q14"/>
  <c r="R14" s="1"/>
  <c r="Q6"/>
  <c r="R6" s="1"/>
  <c r="Q6" i="23"/>
  <c r="P7" i="37"/>
  <c r="Q7" s="1"/>
  <c r="P8"/>
  <c r="Q8" s="1"/>
  <c r="P6"/>
  <c r="P9" i="12"/>
  <c r="Q9" s="1"/>
  <c r="P6"/>
  <c r="P8" i="13"/>
  <c r="Q8" s="1"/>
  <c r="P9"/>
  <c r="Q9" s="1"/>
  <c r="P6"/>
  <c r="Q6" s="1"/>
  <c r="P6" i="6"/>
  <c r="P6" i="31"/>
  <c r="P7" s="1"/>
  <c r="P6" i="11"/>
  <c r="Q7" i="10"/>
  <c r="R7" s="1"/>
  <c r="Q11"/>
  <c r="R11" s="1"/>
  <c r="Q13"/>
  <c r="R13" s="1"/>
  <c r="Q6"/>
  <c r="Q7" i="44"/>
  <c r="R7" s="1"/>
  <c r="Q6"/>
  <c r="R6" s="1"/>
  <c r="Q7" i="17"/>
  <c r="R7" s="1"/>
  <c r="Q9"/>
  <c r="R9" s="1"/>
  <c r="Q6"/>
  <c r="P6" i="16"/>
  <c r="Q7" i="15"/>
  <c r="R7" s="1"/>
  <c r="Q8"/>
  <c r="R8" s="1"/>
  <c r="Q9"/>
  <c r="R9" s="1"/>
  <c r="Q13"/>
  <c r="R13" s="1"/>
  <c r="Q14"/>
  <c r="R14" s="1"/>
  <c r="Q15"/>
  <c r="Q16"/>
  <c r="R16" s="1"/>
  <c r="Q17"/>
  <c r="R17" s="1"/>
  <c r="Q19"/>
  <c r="R19" s="1"/>
  <c r="Q20"/>
  <c r="R20" s="1"/>
  <c r="Q25"/>
  <c r="R25" s="1"/>
  <c r="Q31"/>
  <c r="R31" s="1"/>
  <c r="Q32"/>
  <c r="R32" s="1"/>
  <c r="Q34"/>
  <c r="R34" s="1"/>
  <c r="Q35"/>
  <c r="R35" s="1"/>
  <c r="Q38"/>
  <c r="R38" s="1"/>
  <c r="Q43"/>
  <c r="R43" s="1"/>
  <c r="Q44"/>
  <c r="R44" s="1"/>
  <c r="Q49"/>
  <c r="R49" s="1"/>
  <c r="Q50"/>
  <c r="R50" s="1"/>
  <c r="Q51"/>
  <c r="R51" s="1"/>
  <c r="Q55"/>
  <c r="R55" s="1"/>
  <c r="Q56"/>
  <c r="R56" s="1"/>
  <c r="Q59"/>
  <c r="R59" s="1"/>
  <c r="Q61"/>
  <c r="R61" s="1"/>
  <c r="Q37"/>
  <c r="R37" s="1"/>
  <c r="Q7" i="40"/>
  <c r="R7" s="1"/>
  <c r="Q8"/>
  <c r="R8" s="1"/>
  <c r="Q9"/>
  <c r="R9" s="1"/>
  <c r="Q10"/>
  <c r="R10" s="1"/>
  <c r="Q11"/>
  <c r="R11" s="1"/>
  <c r="Q12"/>
  <c r="R12" s="1"/>
  <c r="Q14"/>
  <c r="R14" s="1"/>
  <c r="Q16"/>
  <c r="R16" s="1"/>
  <c r="Q17"/>
  <c r="R17" s="1"/>
  <c r="Q18"/>
  <c r="R18" s="1"/>
  <c r="Q20"/>
  <c r="R20" s="1"/>
  <c r="Q21"/>
  <c r="R21" s="1"/>
  <c r="Q22"/>
  <c r="R22" s="1"/>
  <c r="Q23"/>
  <c r="R23" s="1"/>
  <c r="Q25"/>
  <c r="R25" s="1"/>
  <c r="Q26"/>
  <c r="R26" s="1"/>
  <c r="Q27"/>
  <c r="R27" s="1"/>
  <c r="Q28"/>
  <c r="R28" s="1"/>
  <c r="Q29"/>
  <c r="R29" s="1"/>
  <c r="Q30"/>
  <c r="R30" s="1"/>
  <c r="Q32"/>
  <c r="R32" s="1"/>
  <c r="Q35"/>
  <c r="R35" s="1"/>
  <c r="Q36"/>
  <c r="R36" s="1"/>
  <c r="Q37"/>
  <c r="R37" s="1"/>
  <c r="Q38"/>
  <c r="R38" s="1"/>
  <c r="Q43"/>
  <c r="R43" s="1"/>
  <c r="Q44"/>
  <c r="R44" s="1"/>
  <c r="Q45"/>
  <c r="R45" s="1"/>
  <c r="Q49"/>
  <c r="R49" s="1"/>
  <c r="Q50"/>
  <c r="R50" s="1"/>
  <c r="Q51"/>
  <c r="R51" s="1"/>
  <c r="Q52"/>
  <c r="R52" s="1"/>
  <c r="Q53"/>
  <c r="R53" s="1"/>
  <c r="Q55"/>
  <c r="R55" s="1"/>
  <c r="Q6"/>
  <c r="Q9" i="14"/>
  <c r="R9" s="1"/>
  <c r="Q10"/>
  <c r="Q13"/>
  <c r="R13" s="1"/>
  <c r="Q14"/>
  <c r="R14" s="1"/>
  <c r="Q15"/>
  <c r="R15" s="1"/>
  <c r="Q19"/>
  <c r="R19" s="1"/>
  <c r="Q21"/>
  <c r="R21" s="1"/>
  <c r="Q23"/>
  <c r="R23" s="1"/>
  <c r="Q24"/>
  <c r="R24" s="1"/>
  <c r="Q25"/>
  <c r="R25" s="1"/>
  <c r="Q26"/>
  <c r="R26" s="1"/>
  <c r="Q27"/>
  <c r="R27" s="1"/>
  <c r="Q31"/>
  <c r="R31" s="1"/>
  <c r="Q32"/>
  <c r="R32" s="1"/>
  <c r="Q6"/>
  <c r="Q7" i="8"/>
  <c r="R7" s="1"/>
  <c r="Q8"/>
  <c r="R8" s="1"/>
  <c r="Q9"/>
  <c r="R9" s="1"/>
  <c r="Q13"/>
  <c r="R13" s="1"/>
  <c r="Q6"/>
  <c r="R6" s="1"/>
  <c r="Q7" i="28"/>
  <c r="R7" s="1"/>
  <c r="Q13"/>
  <c r="R13" s="1"/>
  <c r="Q19"/>
  <c r="R19" s="1"/>
  <c r="Q25"/>
  <c r="R25" s="1"/>
  <c r="Q26"/>
  <c r="R26" s="1"/>
  <c r="Q31"/>
  <c r="R31" s="1"/>
  <c r="Q6"/>
  <c r="R6" s="1"/>
  <c r="Q7" i="27"/>
  <c r="R7" s="1"/>
  <c r="Q8"/>
  <c r="R8" s="1"/>
  <c r="Q9"/>
  <c r="R9" s="1"/>
  <c r="P6" i="4"/>
  <c r="Q6" s="1"/>
  <c r="Q7" s="1"/>
  <c r="P8" i="5"/>
  <c r="Q8" s="1"/>
  <c r="P9"/>
  <c r="Q9" s="1"/>
  <c r="P10"/>
  <c r="Q10" s="1"/>
  <c r="P7"/>
  <c r="Q7" s="1"/>
  <c r="Q7" i="41"/>
  <c r="R7" s="1"/>
  <c r="Q8"/>
  <c r="R8" s="1"/>
  <c r="Q17"/>
  <c r="R17" s="1"/>
  <c r="Q18"/>
  <c r="R18" s="1"/>
  <c r="Q30"/>
  <c r="R30" s="1"/>
  <c r="Q31"/>
  <c r="R31" s="1"/>
  <c r="Q35"/>
  <c r="R35" s="1"/>
  <c r="Q36"/>
  <c r="R36" s="1"/>
  <c r="Q37"/>
  <c r="R37" s="1"/>
  <c r="Q38"/>
  <c r="R38" s="1"/>
  <c r="P7" i="22"/>
  <c r="Q7" s="1"/>
  <c r="P8"/>
  <c r="Q8" s="1"/>
  <c r="P9"/>
  <c r="Q9" s="1"/>
  <c r="P10"/>
  <c r="Q10" s="1"/>
  <c r="P6"/>
  <c r="Q6" i="39"/>
  <c r="Q9" i="30"/>
  <c r="R9" s="1"/>
  <c r="Q12"/>
  <c r="R12" s="1"/>
  <c r="Q13"/>
  <c r="R13" s="1"/>
  <c r="Q21"/>
  <c r="R21" s="1"/>
  <c r="Q22"/>
  <c r="R22" s="1"/>
  <c r="Q27"/>
  <c r="R27" s="1"/>
  <c r="Q28"/>
  <c r="R28" s="1"/>
  <c r="Q6"/>
  <c r="R6" s="1"/>
  <c r="Q7" i="38"/>
  <c r="R7" s="1"/>
  <c r="Q11"/>
  <c r="R11" s="1"/>
  <c r="Q13"/>
  <c r="R13" s="1"/>
  <c r="Q17"/>
  <c r="R17" s="1"/>
  <c r="Q18"/>
  <c r="R18" s="1"/>
  <c r="P8" i="36"/>
  <c r="Q8" s="1"/>
  <c r="P9"/>
  <c r="Q9" s="1"/>
  <c r="P10"/>
  <c r="Q10" s="1"/>
  <c r="Q9" i="35"/>
  <c r="R9" s="1"/>
  <c r="Q6"/>
  <c r="Q7" i="21"/>
  <c r="R7" s="1"/>
  <c r="Q8"/>
  <c r="R8" s="1"/>
  <c r="Q11"/>
  <c r="R11" s="1"/>
  <c r="Q8" i="20"/>
  <c r="R8" s="1"/>
  <c r="Q6"/>
  <c r="Q7" i="34"/>
  <c r="R7" s="1"/>
  <c r="Q8"/>
  <c r="R8" s="1"/>
  <c r="Q9"/>
  <c r="R9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P7" i="33"/>
  <c r="Q7" s="1"/>
  <c r="P8"/>
  <c r="Q8" s="1"/>
  <c r="P9"/>
  <c r="Q9" s="1"/>
  <c r="P10"/>
  <c r="Q10" s="1"/>
  <c r="P11"/>
  <c r="Q11" s="1"/>
  <c r="P12"/>
  <c r="Q12" s="1"/>
  <c r="P13"/>
  <c r="Q13" s="1"/>
  <c r="P14"/>
  <c r="Q14" s="1"/>
  <c r="P15"/>
  <c r="Q15" s="1"/>
  <c r="P16"/>
  <c r="Q16" s="1"/>
  <c r="P17"/>
  <c r="Q17" s="1"/>
  <c r="P18"/>
  <c r="Q18" s="1"/>
  <c r="P19"/>
  <c r="Q19" s="1"/>
  <c r="P6"/>
  <c r="Q9" i="32"/>
  <c r="R9" s="1"/>
  <c r="Q10"/>
  <c r="R10" s="1"/>
  <c r="Q15"/>
  <c r="R15" s="1"/>
  <c r="Q16"/>
  <c r="R16" s="1"/>
  <c r="P7" i="7"/>
  <c r="Q7" s="1"/>
  <c r="P8"/>
  <c r="Q8" s="1"/>
  <c r="P9"/>
  <c r="P10"/>
  <c r="Q10" s="1"/>
  <c r="P12"/>
  <c r="Q12" s="1"/>
  <c r="P13"/>
  <c r="Q13" s="1"/>
  <c r="P6"/>
  <c r="Q7" i="18"/>
  <c r="R7" s="1"/>
  <c r="Q6"/>
  <c r="P9" i="37"/>
  <c r="Q9" s="1"/>
  <c r="P7" i="12"/>
  <c r="Q7" s="1"/>
  <c r="P8"/>
  <c r="Q8" s="1"/>
  <c r="P10"/>
  <c r="Q10" s="1"/>
  <c r="P7" i="13"/>
  <c r="Q7" s="1"/>
  <c r="P6" i="2"/>
  <c r="Q6" s="1"/>
  <c r="Q7" s="1"/>
  <c r="Q8" i="10"/>
  <c r="R8" s="1"/>
  <c r="Q9"/>
  <c r="R9" s="1"/>
  <c r="Q10"/>
  <c r="R10" s="1"/>
  <c r="Q12"/>
  <c r="R12" s="1"/>
  <c r="Q8" i="17"/>
  <c r="R8" s="1"/>
  <c r="P7" i="16"/>
  <c r="Q7" s="1"/>
  <c r="Q10" i="15"/>
  <c r="R10" s="1"/>
  <c r="Q11"/>
  <c r="R11" s="1"/>
  <c r="Q12"/>
  <c r="R12" s="1"/>
  <c r="Q18"/>
  <c r="R18" s="1"/>
  <c r="Q21"/>
  <c r="R21" s="1"/>
  <c r="Q22"/>
  <c r="R22" s="1"/>
  <c r="Q23"/>
  <c r="R23" s="1"/>
  <c r="Q24"/>
  <c r="R24" s="1"/>
  <c r="Q26"/>
  <c r="R26" s="1"/>
  <c r="Q27"/>
  <c r="R27" s="1"/>
  <c r="Q28"/>
  <c r="R28" s="1"/>
  <c r="Q29"/>
  <c r="R29" s="1"/>
  <c r="Q30"/>
  <c r="R30" s="1"/>
  <c r="Q33"/>
  <c r="R33" s="1"/>
  <c r="Q36"/>
  <c r="R36" s="1"/>
  <c r="Q39"/>
  <c r="R39" s="1"/>
  <c r="Q40"/>
  <c r="R40" s="1"/>
  <c r="Q41"/>
  <c r="R41" s="1"/>
  <c r="Q42"/>
  <c r="R42" s="1"/>
  <c r="Q45"/>
  <c r="R45" s="1"/>
  <c r="Q46"/>
  <c r="R46" s="1"/>
  <c r="Q47"/>
  <c r="R47" s="1"/>
  <c r="Q48"/>
  <c r="R48" s="1"/>
  <c r="Q52"/>
  <c r="R52" s="1"/>
  <c r="Q53"/>
  <c r="R53" s="1"/>
  <c r="Q54"/>
  <c r="R54" s="1"/>
  <c r="Q57"/>
  <c r="R57" s="1"/>
  <c r="Q58"/>
  <c r="R58" s="1"/>
  <c r="Q60"/>
  <c r="R60" s="1"/>
  <c r="Q6"/>
  <c r="Q13" i="40"/>
  <c r="R13" s="1"/>
  <c r="Q15"/>
  <c r="R15" s="1"/>
  <c r="Q19"/>
  <c r="R19" s="1"/>
  <c r="Q24"/>
  <c r="R24" s="1"/>
  <c r="Q31"/>
  <c r="R31" s="1"/>
  <c r="Q33"/>
  <c r="R33" s="1"/>
  <c r="Q34"/>
  <c r="R34" s="1"/>
  <c r="Q39"/>
  <c r="R39" s="1"/>
  <c r="Q40"/>
  <c r="R40" s="1"/>
  <c r="Q41"/>
  <c r="R41" s="1"/>
  <c r="Q42"/>
  <c r="R42" s="1"/>
  <c r="Q46"/>
  <c r="R46" s="1"/>
  <c r="Q47"/>
  <c r="R47" s="1"/>
  <c r="Q48"/>
  <c r="R48" s="1"/>
  <c r="Q54"/>
  <c r="R54" s="1"/>
  <c r="Q7" i="14"/>
  <c r="R7" s="1"/>
  <c r="Q8"/>
  <c r="R8" s="1"/>
  <c r="Q11"/>
  <c r="R11" s="1"/>
  <c r="Q12"/>
  <c r="R12" s="1"/>
  <c r="Q16"/>
  <c r="R16" s="1"/>
  <c r="Q17"/>
  <c r="R17" s="1"/>
  <c r="Q18"/>
  <c r="R18" s="1"/>
  <c r="Q20"/>
  <c r="R20" s="1"/>
  <c r="Q22"/>
  <c r="R22" s="1"/>
  <c r="Q28"/>
  <c r="R28" s="1"/>
  <c r="Q29"/>
  <c r="R29" s="1"/>
  <c r="Q30"/>
  <c r="R30" s="1"/>
  <c r="Q10" i="8"/>
  <c r="R10" s="1"/>
  <c r="Q14"/>
  <c r="R14" s="1"/>
  <c r="Q8" i="28"/>
  <c r="Q9"/>
  <c r="R9" s="1"/>
  <c r="Q10"/>
  <c r="R10" s="1"/>
  <c r="Q11"/>
  <c r="R11" s="1"/>
  <c r="Q12"/>
  <c r="R12" s="1"/>
  <c r="Q14"/>
  <c r="R14" s="1"/>
  <c r="Q15"/>
  <c r="R15" s="1"/>
  <c r="Q16"/>
  <c r="R16" s="1"/>
  <c r="Q17"/>
  <c r="R17" s="1"/>
  <c r="Q18"/>
  <c r="R18" s="1"/>
  <c r="Q20"/>
  <c r="R20" s="1"/>
  <c r="Q21"/>
  <c r="R21" s="1"/>
  <c r="Q22"/>
  <c r="R22" s="1"/>
  <c r="Q23"/>
  <c r="R23" s="1"/>
  <c r="Q24"/>
  <c r="R24" s="1"/>
  <c r="Q27"/>
  <c r="R27" s="1"/>
  <c r="Q28"/>
  <c r="R28" s="1"/>
  <c r="Q29"/>
  <c r="R29" s="1"/>
  <c r="Q30"/>
  <c r="R30" s="1"/>
  <c r="Q10" i="27"/>
  <c r="R10" s="1"/>
  <c r="Q6"/>
  <c r="Q9" i="26"/>
  <c r="R9" s="1"/>
  <c r="Q10"/>
  <c r="R10" s="1"/>
  <c r="Q6"/>
  <c r="Q7"/>
  <c r="R7" s="1"/>
  <c r="Q8"/>
  <c r="R8" s="1"/>
  <c r="Q11"/>
  <c r="R11" s="1"/>
  <c r="Q7" i="25"/>
  <c r="R7" s="1"/>
  <c r="Q8"/>
  <c r="R8" s="1"/>
  <c r="Q10"/>
  <c r="R10" s="1"/>
  <c r="Q11"/>
  <c r="R11" s="1"/>
  <c r="Q12"/>
  <c r="R12" s="1"/>
  <c r="Q13"/>
  <c r="R13" s="1"/>
  <c r="Q14"/>
  <c r="R14" s="1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6"/>
  <c r="R26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6"/>
  <c r="P15" i="36" l="1"/>
  <c r="Q67" i="41"/>
  <c r="R6" i="39"/>
  <c r="R8" s="1"/>
  <c r="R10" s="1"/>
  <c r="Q8"/>
  <c r="Q9" i="4"/>
  <c r="Q8"/>
  <c r="P7"/>
  <c r="R19" i="41"/>
  <c r="P12" i="22"/>
  <c r="P14" s="1"/>
  <c r="Q6"/>
  <c r="Q12" s="1"/>
  <c r="P20" i="33"/>
  <c r="P22" s="1"/>
  <c r="Q6"/>
  <c r="Q20" s="1"/>
  <c r="Q9" i="7"/>
  <c r="P14"/>
  <c r="R15" i="15"/>
  <c r="Q63"/>
  <c r="Q65" s="1"/>
  <c r="Q57" i="40"/>
  <c r="R10" i="14"/>
  <c r="Q34"/>
  <c r="Q36" s="1"/>
  <c r="Q32" i="28"/>
  <c r="Q34" s="1"/>
  <c r="Q10" i="37"/>
  <c r="P11"/>
  <c r="Q9" i="51"/>
  <c r="Q8"/>
  <c r="P9"/>
  <c r="P8"/>
  <c r="P8" i="50"/>
  <c r="P9"/>
  <c r="Q8"/>
  <c r="Q9"/>
  <c r="Q43" i="25"/>
  <c r="P8" i="49"/>
  <c r="Q6"/>
  <c r="Q8" s="1"/>
  <c r="Q7" i="24"/>
  <c r="R6"/>
  <c r="R7" s="1"/>
  <c r="Q11" i="5"/>
  <c r="Q16" s="1"/>
  <c r="P11"/>
  <c r="P16" s="1"/>
  <c r="R8" i="3"/>
  <c r="R9"/>
  <c r="Q7"/>
  <c r="R6" i="41"/>
  <c r="R34" i="30"/>
  <c r="Q34"/>
  <c r="Q19" i="38"/>
  <c r="R6"/>
  <c r="R19" s="1"/>
  <c r="P8" i="43"/>
  <c r="Q6"/>
  <c r="Q8" s="1"/>
  <c r="Q6" i="36"/>
  <c r="Q15" s="1"/>
  <c r="Q13" i="35"/>
  <c r="Q15" s="1"/>
  <c r="R6"/>
  <c r="R13" s="1"/>
  <c r="R6" i="21"/>
  <c r="R13" s="1"/>
  <c r="Q13"/>
  <c r="Q11" i="20"/>
  <c r="R6"/>
  <c r="R11" s="1"/>
  <c r="R6" i="19"/>
  <c r="R9" s="1"/>
  <c r="Q9"/>
  <c r="Q18" i="34"/>
  <c r="R6"/>
  <c r="R18" s="1"/>
  <c r="R17" i="32"/>
  <c r="Q17"/>
  <c r="Q7" i="23"/>
  <c r="R6"/>
  <c r="R7" s="1"/>
  <c r="Q6" i="7"/>
  <c r="Q8" i="18"/>
  <c r="Q10" s="1"/>
  <c r="R6"/>
  <c r="R8" s="1"/>
  <c r="Q6" i="37"/>
  <c r="P11" i="12"/>
  <c r="Q6"/>
  <c r="Q11" s="1"/>
  <c r="Q10" i="13"/>
  <c r="P10"/>
  <c r="P12" s="1"/>
  <c r="Q6" i="6"/>
  <c r="Q7" s="1"/>
  <c r="P7"/>
  <c r="Q8" i="2"/>
  <c r="Q9"/>
  <c r="P7"/>
  <c r="P9" i="31"/>
  <c r="P8"/>
  <c r="P7" i="11"/>
  <c r="Q6"/>
  <c r="Q7" s="1"/>
  <c r="Q14" i="10"/>
  <c r="R6"/>
  <c r="R14" s="1"/>
  <c r="R8" i="44"/>
  <c r="Q8"/>
  <c r="Q10" i="17"/>
  <c r="R6"/>
  <c r="R10" s="1"/>
  <c r="P8" i="16"/>
  <c r="Q6"/>
  <c r="Q8" s="1"/>
  <c r="R6" i="15"/>
  <c r="R6" i="40"/>
  <c r="R57" s="1"/>
  <c r="R6" i="14"/>
  <c r="R15" i="8"/>
  <c r="Q15"/>
  <c r="R8" i="28"/>
  <c r="R32" s="1"/>
  <c r="Q11" i="27"/>
  <c r="R6"/>
  <c r="R11" s="1"/>
  <c r="Q11" i="29"/>
  <c r="R11"/>
  <c r="Q12" i="26"/>
  <c r="R6"/>
  <c r="R12" s="1"/>
  <c r="Q9" i="48"/>
  <c r="R9" s="1"/>
  <c r="Q8"/>
  <c r="R8" s="1"/>
  <c r="Q7"/>
  <c r="Q6"/>
  <c r="R6" s="1"/>
  <c r="Q7" i="46"/>
  <c r="R7" s="1"/>
  <c r="Q6"/>
  <c r="Q9" i="18" l="1"/>
  <c r="P21" i="33"/>
  <c r="R9" i="39"/>
  <c r="Q17" i="5"/>
  <c r="Q18"/>
  <c r="P17"/>
  <c r="P18"/>
  <c r="R67" i="41"/>
  <c r="Q14" i="7"/>
  <c r="Q11" i="13"/>
  <c r="Q12"/>
  <c r="R9" i="44"/>
  <c r="R10"/>
  <c r="R63" i="15"/>
  <c r="R34" i="14"/>
  <c r="Q13" i="26"/>
  <c r="Q14"/>
  <c r="R14"/>
  <c r="R13"/>
  <c r="P8" i="4"/>
  <c r="P9"/>
  <c r="P13" i="22"/>
  <c r="Q14"/>
  <c r="Q13"/>
  <c r="R36" i="30"/>
  <c r="R35"/>
  <c r="Q14" i="35"/>
  <c r="Q13" i="20"/>
  <c r="Q21" i="33"/>
  <c r="Q22"/>
  <c r="R18" i="32"/>
  <c r="R19"/>
  <c r="P15" i="7"/>
  <c r="P16"/>
  <c r="Q64" i="15"/>
  <c r="Q35" i="14"/>
  <c r="Q12" i="29"/>
  <c r="Q33" i="28"/>
  <c r="Q12" i="27"/>
  <c r="Q13"/>
  <c r="Q13" i="29"/>
  <c r="Q9" i="39"/>
  <c r="Q10"/>
  <c r="Q11" i="37"/>
  <c r="P9" i="49"/>
  <c r="P10"/>
  <c r="Q9"/>
  <c r="Q10"/>
  <c r="R9" i="24"/>
  <c r="R8"/>
  <c r="Q8"/>
  <c r="Q9"/>
  <c r="Q8" i="3"/>
  <c r="Q9"/>
  <c r="R26" i="42"/>
  <c r="R25"/>
  <c r="Q25"/>
  <c r="Q26"/>
  <c r="R68" i="41"/>
  <c r="Q69"/>
  <c r="Q68"/>
  <c r="Q36" i="30"/>
  <c r="Q35"/>
  <c r="Q21" i="38"/>
  <c r="Q20"/>
  <c r="R21"/>
  <c r="R20"/>
  <c r="Q9" i="43"/>
  <c r="Q10"/>
  <c r="P10"/>
  <c r="P9"/>
  <c r="P16" i="36"/>
  <c r="P17"/>
  <c r="Q17"/>
  <c r="Q16"/>
  <c r="R15" i="35"/>
  <c r="R14"/>
  <c r="R15" i="21"/>
  <c r="R14"/>
  <c r="Q14"/>
  <c r="Q15"/>
  <c r="Q12" i="20"/>
  <c r="R12"/>
  <c r="R13"/>
  <c r="R10" i="19"/>
  <c r="R11"/>
  <c r="Q10"/>
  <c r="Q11"/>
  <c r="R20" i="34"/>
  <c r="R19"/>
  <c r="Q20"/>
  <c r="Q19"/>
  <c r="Q18" i="32"/>
  <c r="Q19"/>
  <c r="Q8" i="23"/>
  <c r="Q9"/>
  <c r="R8"/>
  <c r="R9"/>
  <c r="R7" i="48"/>
  <c r="R10" s="1"/>
  <c r="Q10"/>
  <c r="R9" i="18"/>
  <c r="R10"/>
  <c r="P13" i="37"/>
  <c r="P12"/>
  <c r="Q13"/>
  <c r="P12" i="12"/>
  <c r="P13"/>
  <c r="Q12"/>
  <c r="Q13"/>
  <c r="P11" i="13"/>
  <c r="Q8" i="6"/>
  <c r="Q9"/>
  <c r="P9"/>
  <c r="P8"/>
  <c r="P9" i="2"/>
  <c r="P8"/>
  <c r="P9" i="11"/>
  <c r="P8"/>
  <c r="Q9"/>
  <c r="Q8"/>
  <c r="Q16" i="10"/>
  <c r="Q15"/>
  <c r="R16"/>
  <c r="R15"/>
  <c r="Q10" i="44"/>
  <c r="Q9"/>
  <c r="Q8" i="46"/>
  <c r="R6"/>
  <c r="R8" s="1"/>
  <c r="R11" i="17"/>
  <c r="R12"/>
  <c r="Q11"/>
  <c r="Q12"/>
  <c r="Q9" i="16"/>
  <c r="Q10"/>
  <c r="P9"/>
  <c r="P10"/>
  <c r="R65" i="15"/>
  <c r="R64"/>
  <c r="Q58" i="40"/>
  <c r="Q59"/>
  <c r="R59"/>
  <c r="R58"/>
  <c r="R35" i="14"/>
  <c r="Q17" i="8"/>
  <c r="Q16"/>
  <c r="R17"/>
  <c r="R16"/>
  <c r="R34" i="28"/>
  <c r="R33"/>
  <c r="R13" i="27"/>
  <c r="R12"/>
  <c r="R12" i="29"/>
  <c r="R13"/>
  <c r="R6" i="25"/>
  <c r="R36" i="14" l="1"/>
  <c r="R69" i="41"/>
  <c r="Q15" i="7"/>
  <c r="Q16"/>
  <c r="R43" i="25"/>
  <c r="Q12" i="37"/>
  <c r="Q12" i="48"/>
  <c r="Q11"/>
  <c r="R12"/>
  <c r="R11"/>
  <c r="R9" i="46"/>
  <c r="R10"/>
  <c r="Q9"/>
  <c r="Q10"/>
  <c r="Q44" i="25"/>
  <c r="Q45"/>
  <c r="R44" l="1"/>
  <c r="R45"/>
  <c r="Q6" i="31" l="1"/>
  <c r="Q7" s="1"/>
  <c r="Q8" l="1"/>
  <c r="Q9"/>
  <c r="Q6" i="9"/>
  <c r="R6" s="1"/>
  <c r="R10" s="1"/>
  <c r="R11" l="1"/>
  <c r="R12"/>
  <c r="Q10"/>
  <c r="Q12" l="1"/>
  <c r="Q11"/>
</calcChain>
</file>

<file path=xl/sharedStrings.xml><?xml version="1.0" encoding="utf-8"?>
<sst xmlns="http://schemas.openxmlformats.org/spreadsheetml/2006/main" count="4739" uniqueCount="1267">
  <si>
    <t>Lp.</t>
  </si>
  <si>
    <t>Przedmiot zamówienia</t>
  </si>
  <si>
    <t>Rozmiar</t>
  </si>
  <si>
    <t>Jednostka miary</t>
  </si>
  <si>
    <t>Ilość jednostek miary  (wg. wielkości opakowania oczekiwanego przez Zamawiającego)</t>
  </si>
  <si>
    <t>Wielkości opakowania oczekiwana przez Zamawiającego</t>
  </si>
  <si>
    <t>Wielkość opakowania oferowanego przez Wykonawcę (ilość szt.)</t>
  </si>
  <si>
    <t>Ilość opakowań 
oferowana*
(po przeliczeniu
ilości jednostek miary
przez wielkość
 opakowania oferowanego
 przez Wykonawcę)
 [kol.5/kol 8]</t>
  </si>
  <si>
    <t xml:space="preserve">Nazwa handlowa </t>
  </si>
  <si>
    <t>Producent</t>
  </si>
  <si>
    <t>Numer katalogowy</t>
  </si>
  <si>
    <t>Cena jednostkowa
 netto 
za opakowanie
 oferowane 
przez Wykonawcę</t>
  </si>
  <si>
    <t>VAT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</si>
  <si>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</si>
  <si>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</si>
  <si>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</si>
  <si>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</si>
  <si>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</si>
  <si>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</si>
  <si>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</si>
  <si>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</si>
  <si>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</si>
  <si>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</si>
  <si>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</si>
  <si>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</si>
  <si>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</si>
  <si>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</si>
  <si>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</si>
  <si>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</si>
  <si>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</si>
  <si>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Endostapler do zespoleń jelitowych</t>
  </si>
  <si>
    <t>340mm</t>
  </si>
  <si>
    <t>szt.</t>
  </si>
  <si>
    <t>Ładunek do endostapera z poz.1</t>
  </si>
  <si>
    <t>60 mm</t>
  </si>
  <si>
    <t>Zamawiający wymaga, aby zaoferowany przedmiot zamówienia oznaczony poprzez pokreślenie był sterylny i każde opakowanie opatrzone było datą ważności  oraz numerem seryjnym.</t>
  </si>
  <si>
    <t xml:space="preserve">Ilość jednostek miary  </t>
  </si>
  <si>
    <t>Wielkość opakowania oferowanego przez Wykonawcę</t>
  </si>
  <si>
    <t>Ilość opakowań 
oferowana*
(po przeliczeniu ilości jednostek miary przez wielkość  opakowania oferowanego przez Wykonawcę)
 [kol.5/kol 7]</t>
  </si>
  <si>
    <t>Jednorazowy układ oddechowy dla dorosłych do respiratora</t>
  </si>
  <si>
    <t>x</t>
  </si>
  <si>
    <t xml:space="preserve">Jednorurowy obwód do wentylatora Pneupac paraPAC plus* w wewnętrzną linią do monitorowania ciśnienia, filtrem In-line i nasadką odchylającą strumień powietrza wydychanego. 
KAŻDE OPAKOWANIE POSIADAJĄCE TERMIN WAŻNOŚCI PRODUKTU, NUMER SERYJNY ORAZ INSTRUKCJĘ OBSŁUGI. </t>
  </si>
  <si>
    <t>Zamawiający wymaga, aby zaoferowany przedmiot zamówienia oznaczony poprzez pokreślenie był sterylny i każde opakowanie opatrzone było datą ważności  oraz numerem seryjnym , instrukcję obsługi</t>
  </si>
  <si>
    <t xml:space="preserve">*Kompatybilność potwierdzona dokumentami </t>
  </si>
  <si>
    <t>Cena jednostkowa netto za opakowanie oferowane przez Wykonawcę</t>
  </si>
  <si>
    <t>Igła biopsyjna USG</t>
  </si>
  <si>
    <t xml:space="preserve"> 13 G</t>
  </si>
  <si>
    <t>Igła biopsyjna USG  wspomagana próżnią ze skalpelowym ostrzem do urządzenia Mammotome Elite*.  Na opakowaniu jednostkowym seria i data ważności.</t>
  </si>
  <si>
    <t xml:space="preserve">Ilość opakowań oferowana*
(po przeliczeniu ilości jednostek miary przez wielkość opakowania oferowanego przez Wykonawcę) [kol.5*kol.6]/kol.8 </t>
  </si>
  <si>
    <t xml:space="preserve">Cena jednostkowa brutto
za opakowanie 
oferowane
 przez Wykonawcę 
[ZAOKR
((kol. 13*kol. 14)
 + kol. 13;2)] </t>
  </si>
  <si>
    <t>Końcówka do noża harmonicznego</t>
  </si>
  <si>
    <t>dł. ramienia 36 cm, śr. 5 mm</t>
  </si>
  <si>
    <t>Jednorazowa końcówka do noża harmonicznego. Bransza aktywna wykonana ze stopu tytanu pokryta czarną powłoką minimalizującą przywieranie. Możliwość cięcia i koagulacji. Końcówka noża kompatybilna z Generatorem noża harmonicznego GEN 11*</t>
  </si>
  <si>
    <t xml:space="preserve">Część I - Materiały do biopsji gruboigłowej </t>
  </si>
  <si>
    <t>Wartość netto 
[ZAOKR (kol.9*kol.13;2)]</t>
  </si>
  <si>
    <t>Wartość brutto 
[ZAOKR ((kol.16*kol.14)
+kol. 16;2)]</t>
  </si>
  <si>
    <t xml:space="preserve">Igła do biopsyjna do biopsji gruboigłowej  </t>
  </si>
  <si>
    <t>min. trzy rozmiary o średnicy 7G, 10G, 12G</t>
  </si>
  <si>
    <t>Igła do biopsji mammotomicznych wspomagających próżniowo, min. trzy rozmiary o średnicy do wybory przy realizacji zamówienia 7G,10G, 12G. Automatyczny obrót igły w zakresie 360 stopni przy nieruchomej rękojeści, trokarowy kształt ostrza igły.</t>
  </si>
  <si>
    <t xml:space="preserve">Znacznik tkanki gruczołu sutkowego </t>
  </si>
  <si>
    <t>Znacznik tkanki gruczołu sutkowego składający się z aplikatora jednorazowego użytku zawierającego: • 3 wchłanialne krążki wykonane z kwasu poliglikolowego (PGA), które zasadniczo ulegają wchłonięciu w ciągu około 12 tygodni. Środkowy krążek zawiera drut wykonany z tytanu bądź zmateriału BioDur™ 108 z wplecionym polialkoholem winylowym (polimer PVA) zapewniającym stałe wzmocnienie w przypadku obrazowania ultradźwiękowego. PolimerPVA nie ulega wchłonięciu.• 1 polietylenoglikolową (PEG) peletkę.Drut służący do długoterminowego znakowania radiograficznego miejsca pobrania bioptatu. Polimer PVA służy do długoterminowego znakowania sonograficznego miejsca pobrania bioptatu. Aplikator w kształcie strzykawki</t>
  </si>
  <si>
    <t xml:space="preserve">Zbiornik jednorazowy uzupełniający do biopsji mammotomicznych </t>
  </si>
  <si>
    <t>Zbiornik jednorazowy uzupełniający do biopsji mammotomicznych wspomagających prózniowo do w/w systemu.</t>
  </si>
  <si>
    <t>Zestaw jednorazowy uzupełniający do biopsji mammotomicznych</t>
  </si>
  <si>
    <t>Zestaw jednorazowy uzupełniający do biopsji mammotomicznych wspomagających prózniowo do w/w systemu.</t>
  </si>
  <si>
    <t xml:space="preserve">SUMA Część I - Materiały do biopsji gruboigłowej </t>
  </si>
  <si>
    <t xml:space="preserve">Część II - Dzierżawa urządzenia do biopsji gruboigłowej </t>
  </si>
  <si>
    <t>Opis  przedmiotu zamówienia</t>
  </si>
  <si>
    <t>J.m.</t>
  </si>
  <si>
    <t>Ilość</t>
  </si>
  <si>
    <t xml:space="preserve">Cena jednostkowa
 netto 
</t>
  </si>
  <si>
    <t xml:space="preserve">Cena jednostkowa brutto
[ZAOKR ((kol. 13*kol. 14)
 + kol. 13;2)] </t>
  </si>
  <si>
    <t>Opłata dzierżawna za urządzenie wraz z pozostałym wymaganym sprzętem</t>
  </si>
  <si>
    <t>m-c</t>
  </si>
  <si>
    <t>SUMA Część II - Dzierżawa</t>
  </si>
  <si>
    <t>Szczegółowe wymagania dotyczące przedmiotu zamówenia Opis  przedmiotu zamówienia - Szczegółowy opis przedmiotu zamówienia - wymagania jakościowe odnoszące się do co najmniej głównych elementów składających się na przedmiot zamówienia zgodnie z art. 246 ust. 1 Ustawy Pzp</t>
  </si>
  <si>
    <t xml:space="preserve">Dane techniczne dotyczące urządzenia do biopsji gruboigłowej </t>
  </si>
  <si>
    <t>DANE TECHNICZNE</t>
  </si>
  <si>
    <t>DANE TECHNICZNE - PODAĆ</t>
  </si>
  <si>
    <t>Model/typ/ numer katalogowy</t>
  </si>
  <si>
    <t>Producent (pełna nazwa, adres)</t>
  </si>
  <si>
    <t>Rok produkcji (urządzenia do biopsji gruboigłowej nie starsze niż 2020 rok)</t>
  </si>
  <si>
    <t xml:space="preserve">Wartość dzierżawionego urządzenia do biopsji gruboigłowej </t>
  </si>
  <si>
    <t>WYMAGANE PARAMETRY GRANICZNE DLA URZĄDZENIA DO BIOPSJI GRUBOIGŁOWEJ</t>
  </si>
  <si>
    <t xml:space="preserve">WYMOGI GRANICZNE </t>
  </si>
  <si>
    <t>PARAMETRY OFEROWANE 
PODAĆ/OPISAĆ</t>
  </si>
  <si>
    <t xml:space="preserve">urządzenie do biopsji gruboigłowej złożone z modułu, pompy powiązanej z modułem sterującym (system biopsyjny) </t>
  </si>
  <si>
    <t xml:space="preserve">system bipsyjny sterowany rękojeścią do wykonywania biopsji pod kontrolą USG i stereotaksją, </t>
  </si>
  <si>
    <t>system bipsyjny sterowany rękojeścią do wykonywania biopsji pod kontrolą USG i stereotaksją,</t>
  </si>
  <si>
    <t>zastosowanie igieł biopsyjnych minimum w trzech rozmiarach, średnica zewnętrzna 7G,10G,12G sterownika.</t>
  </si>
  <si>
    <t>zastosowanie igieł biopsyjnych minimum w trzech rozmiarach, średnica zewnętrzna 7G,10G,12G sterownika</t>
  </si>
  <si>
    <t>dotykowy wyświetlacz</t>
  </si>
  <si>
    <t>możliwość podania środka znieczulającego w trakcie zabiegu biopsji przez igłę biopsyjną.</t>
  </si>
  <si>
    <t>możliwość zaprogramowania systemu do automatycznego wykonania biopsji w zakresie 360 stopni przy nieruchomej rękojeści.</t>
  </si>
  <si>
    <t>niezależne sterowanie ssaniem i nożem tnącym w rękojeści oraz za pośrednictwem nożnego sterownika.</t>
  </si>
  <si>
    <t>możliwość zastosowania znaczników biopsji pod kontrola USG</t>
  </si>
  <si>
    <t>PODSTAWOWE WARUNKI GWARANCJI I SERWISU</t>
  </si>
  <si>
    <t>WYMOGI GRANICZNE TAK/NIE</t>
  </si>
  <si>
    <t>ODPOWIEDŹ OFERENTA TAK/NIE/ PODAĆ/OPISAĆ</t>
  </si>
  <si>
    <t>Warunki dzierżawy urządzenia do biopsji gruboigłowej  zgodnie z  § 2A umowy</t>
  </si>
  <si>
    <t>Igła do znieczuleń podpajęczynówkowych</t>
  </si>
  <si>
    <t>22G/90</t>
  </si>
  <si>
    <t>Igła do znieczuleń podpajęczynówkowych Typ Standard w opakowaniu nierozerwalnym (typu Tyvek lub równoważne) bez prowadnicy.</t>
  </si>
  <si>
    <t>26G/90</t>
  </si>
  <si>
    <t>Igła do znieczuleń podpajęczynówkowych Typ Standard w opakowaniu nierozerwalnym (typu Tyvek lub równoważne) z prowadnicą</t>
  </si>
  <si>
    <t xml:space="preserve">18 G/ 90 </t>
  </si>
  <si>
    <t>Igła do znieczuleń podpajęczynówkowych Typ standard, w opakowaniu nierozerwalnym, z prowadnicą.</t>
  </si>
  <si>
    <t xml:space="preserve">Prowadnik stalowy </t>
  </si>
  <si>
    <t>J 0,35/60 cm</t>
  </si>
  <si>
    <t>Kateter do drenażu klatki piersiowej z troakarem</t>
  </si>
  <si>
    <t xml:space="preserve">24F </t>
  </si>
  <si>
    <t>Kateter do drenażu klatki piersiowej z troakarem ostro zakończonym, z linią widoczną w promieniach RTG, wykonany z PVC o medycznej jakości, o optymalnie dobranej twardości i grubości ścianek, posiadający otwór centralny i minimum dwa otwory boczne.</t>
  </si>
  <si>
    <t>28F</t>
  </si>
  <si>
    <t>Zestaw drenażowy przezskórny z cewnikiem</t>
  </si>
  <si>
    <t>9F/26</t>
  </si>
  <si>
    <t xml:space="preserve">Zestaw drenażowy przezskórny z cewnikiem typu "świński ogon" metodą jednostopniową </t>
  </si>
  <si>
    <t>6F/26</t>
  </si>
  <si>
    <t>Ilość jednostek miary oferowana (po przeliczeniu Wielkości opakowania oczekiwanego przez Zamawiającego /Wielkość opakowania oferowanego przez Wykonawcę*Ilość jednostek miary zamawiana) [kol6/kol8]*kol5</t>
  </si>
  <si>
    <t>Cena jednostkowa netto j.m. (za ilość oferowaną)</t>
  </si>
  <si>
    <t xml:space="preserve">Kapturki ochronne do termometrów </t>
  </si>
  <si>
    <t>op.</t>
  </si>
  <si>
    <t>Kapturki ochronne jednarozowego użytku (osłonki) do termometrów typu Braun LF-40 ThermoScan - pasujące do posiadanych termometrów.</t>
  </si>
  <si>
    <t xml:space="preserve">Wziernik uszny do otoskopu ok.4 mm </t>
  </si>
  <si>
    <t>ok. 4 mm</t>
  </si>
  <si>
    <t xml:space="preserve">Wziernik uszny jednarozowego użytku do otoskopu </t>
  </si>
  <si>
    <t>Końcówka "A" do aspiratora "Katarek plus"</t>
  </si>
  <si>
    <t xml:space="preserve"> Końcówka kompatybilna z  aspiratorem "Katarek plus" Końcówka umożliwiająca skuteczne i bezpieczne usunięcie wydzieliny pochodzenia infekcyjnego i alergicznego u dzieci od 1 roku życia.</t>
  </si>
  <si>
    <t xml:space="preserve">Wziernik uszny  do otoskopu ok.2,5 mm </t>
  </si>
  <si>
    <t>ok. 2,5 mm</t>
  </si>
  <si>
    <t>Wziernik uszny jednarozowego użytku do otoskopu</t>
  </si>
  <si>
    <t>Filtry antybakteryjne i antywirusowe, mechaniczne, z harmonijkową membraną filtrującą</t>
  </si>
  <si>
    <t>Filtry antybakteryjne i antywirusowe, mechaniczne, z harmonijkową membraną filtrującą, o właściwościach hydrofobowych, sterylne, o skuteczności filtracji bakteryjnej min. 99,9999 % z portem do kapnografu, o objętości wewnętrznej  42 ml, sterylny</t>
  </si>
  <si>
    <t>Filtry antybakteryjne i antywirusowe, mechaniczne</t>
  </si>
  <si>
    <t xml:space="preserve">Filtry antybakteryjne i antywirusowe, mechaniczne, z wydzielonym wymiennikiem celulozowym ciepła i wilgoci, o skuteczności nawilżania min 33 mg/l skuteczność filtracji min.99,9999%, utrata wilgoci max 6 mg H2O/l z portem kapno, pakowane pojedynczo, sterylny </t>
  </si>
  <si>
    <t xml:space="preserve">Filtr oddechowy dla noworodka </t>
  </si>
  <si>
    <t xml:space="preserve">Filtr oddechowy dla noworodka elektrostatyczny , antybakteryjny i antywirusowy, z wydzielonym celulozowym wymiennikiem ciepła i wilgoci o skuteczności filtracji min. 99,99%, o objętości ściśliwej 10 ml, pakowany pojedynczo, sterylny </t>
  </si>
  <si>
    <t xml:space="preserve">Urządzenie oddechowe HME sztuczny nos dla pacjentów po tracheostomii  </t>
  </si>
  <si>
    <t>Obwód anestezjologiczny z workiem</t>
  </si>
  <si>
    <t>Obwód anestezjologiczny z workiem, trójnik kątowy Y, złącze kątowe 90 stopni z portem kapnografii i zatyczką , dwie rury o długości 150 cm, trzecia rura długości 92 cm, łącznik prosty dwulitrowy worek bezlateksowy, mikrobiologicznie czysty.</t>
  </si>
  <si>
    <t>Jednorazowy obwód oddechowy dla dorosłych do respiratora</t>
  </si>
  <si>
    <t>Jednorazowy obwód oddechowy dla dorosłych do respiratora o stałej długości 180 cm, średnica rur 22mm, bez pułapek wodnych,  Możliwość odłączenia jednej rury od łącznika Y, łącznik Y wyposażony w port do kapnografii, mikrobiologicznie czysty.</t>
  </si>
  <si>
    <t>Zestaw do nebulizacji dla dorosłych z pojemnikiem na lek oraz łącznikiem T</t>
  </si>
  <si>
    <t>Zestaw do nebulizacji do respiratorów dla dorosłych z pojemnikiem na lek oraz łącznikiem T, 22F-22M/15F, do układu rur respiratora, jednorazowy z drenem min 200cm, sterylny</t>
  </si>
  <si>
    <t>Łącznik rozciągliwy ze złączem kątowym podwójnie obrotowym</t>
  </si>
  <si>
    <t>Łącznik rozciągliwy ze złączem kątowym podwójnie obrotowym z polipropylenu, 7/16 cm, złącze pacjenta 22M/15F, złącze respiratora 15M, gumowa zatyczka z portem do odsysania i bronchoskopii, sterylny</t>
  </si>
  <si>
    <t>Zamawiający wymaga, aby zaoferowany przedmiot zamówienia oznaczony poprzez pogrubienie był mikrobiologicznie czysty i każde opakowanie opatrzone było datą ważności  oraz numerem seryjnym.</t>
  </si>
  <si>
    <t xml:space="preserve">Jednorazowy, sterylny układ oddechowy do respiratora Medumat easy CPR*, pakowany pojedynczo. 
KAŻDE OPAKOWANIE POSIADAJĄCE TERMIN WAŻNOŚCI PRODUKTU, NUMER SERYJNY ORAZ INSTRUKCJĘ OBSŁUGI. </t>
  </si>
  <si>
    <t>Ilość opakowań 
oferowana*
(po przeliczeniu
ilości jednostek miary
przez wielkość
 opakowania oferowanego
 przez Wykonawcę)
 [kol.5/kol 7]</t>
  </si>
  <si>
    <t>Łącznik Y wielokrotny z portem do kontroli temperatury</t>
  </si>
  <si>
    <t>Łącznik Y wielokrotny z portem do kontroli temperatury, łączący układ oddechowy pacjenta z respiratorem, możliwość sterylizacji w autoklawie parowym.</t>
  </si>
  <si>
    <t xml:space="preserve">Rurka krtaniowa LTS- D </t>
  </si>
  <si>
    <t>Nr 1   5-12 kg</t>
  </si>
  <si>
    <t>szt</t>
  </si>
  <si>
    <t>Rurka krtaniowa LTS-D jednorazowa, sterylna wykonana z przeźroczystego PCV bez domieszki lateksu pakowana pojedynczo z zagryzakiem, taśmą mocującą i strzykawką i lubrykantem, rozmiar 1.</t>
  </si>
  <si>
    <t>Nr 3   do 155 cm wzrostu</t>
  </si>
  <si>
    <t>Rurka krtaniowa LTS- D jednorazowa, sterylna wykonana z przeźroczystego PCV bez domieszki lateksu pakowana pojedynczo z zagryzakiem, taśmą mocującą i strzykawką i lubrykantem, rozmiar 3.</t>
  </si>
  <si>
    <t>Nr 5</t>
  </si>
  <si>
    <t>Rurka krtaniowa LTS- D jednorazowa, sterylna wykonana z przeźroczystego PCV bez domieszki lateksu pakowana pojedynczo z zagryzakiem, taśmą mocującą i strzykawką i lubrykantem, rozmiar 5.</t>
  </si>
  <si>
    <t>Nr 4   od 155 cm - 180 cm wzrostu</t>
  </si>
  <si>
    <t>Rurka krtaniowa LTS- D jednorazowa, sterylna wykonana z przeźroczystego PCV bez domieszki lateksu pakowana pojedynczo z zagryzakiem, taśmą mocującą i strzykawką i lubrykantem, rozmiar 4.</t>
  </si>
  <si>
    <t>Ilość opakowań oferowana*
(po przeliczeniu ilości jednostek miary przez wielkość opakowania oferowanego przez Wykonawcę)  [kol.5/kol 7]</t>
  </si>
  <si>
    <t>Łyżka jednorazowa do wideolaryngoskopu</t>
  </si>
  <si>
    <t>SS</t>
  </si>
  <si>
    <t>Łyżka do wideolaryngoskopu insight is3-L*</t>
  </si>
  <si>
    <t>S</t>
  </si>
  <si>
    <t>M</t>
  </si>
  <si>
    <t>L</t>
  </si>
  <si>
    <t>Zamawiający wymaga, aby zaoferowany przedmiot zamówienia oznaczony poprzez pokreślenie był sterylny lub mikrobiologicznie czyste i każde opakowanie opatrzone było datą waż+A1:P14ości  oraz numerem seryjnym.</t>
  </si>
  <si>
    <t xml:space="preserve">Przedmiot zamówienia </t>
  </si>
  <si>
    <t>Igły do iniekcji</t>
  </si>
  <si>
    <t>21 G 1 1/2 ''(0,8 x 40 mm)</t>
  </si>
  <si>
    <t>Igły do iniekcji j.u z zabezpieczeniem przed zakłuciem po użytkowaniu w postaci plastikowej  osłonki aktywowanej poprzez nacisk kciukiem.</t>
  </si>
  <si>
    <t>20 G1 1/2''(0,9 x 40mm)</t>
  </si>
  <si>
    <t>22 G 1 1/4'' (0,7 x 30-32mm)</t>
  </si>
  <si>
    <t>25 G 1'' (0,5 x25 mm)</t>
  </si>
  <si>
    <t xml:space="preserve">Strzykawki wypełnione fizjologicznym roztworem soli </t>
  </si>
  <si>
    <t>3 ml</t>
  </si>
  <si>
    <t>Igły do penów</t>
  </si>
  <si>
    <t>8 mm x 0,30 mm  30G</t>
  </si>
  <si>
    <t xml:space="preserve">Igły do penów (wstrzykiwaczy do podawania insuliny), kompatybilne z penami wszystkich wiodących producentów w szczególności NovoPen używanymi przez zamawiającego. </t>
  </si>
  <si>
    <t>Kaniula obwodowa dożylna bez dodatkowego portu iniekcyjnego</t>
  </si>
  <si>
    <t>26 G</t>
  </si>
  <si>
    <t>Kaniula dotętnicza</t>
  </si>
  <si>
    <t>20G/1,1mm x 45mm</t>
  </si>
  <si>
    <t>24 G</t>
  </si>
  <si>
    <t>Kranik trójdrożny z przedłużaczem 7 cm</t>
  </si>
  <si>
    <t>xxxxxxxxxxx</t>
  </si>
  <si>
    <t>Kranik trójdrożny z przedłużaczem o dł. 7 cm z dodatkowym portem iniekcyjnym z koreczkiem, z wyczuwalnym i optycznym indykatorem położenia, wykonany z poliwęglanu, 3 ramiona jednakowej długości, sterylny</t>
  </si>
  <si>
    <t>Kranik trójdrożny z przedłużaczem 25 cm</t>
  </si>
  <si>
    <t>Kranik trójdrożny z przedłużaczem o dł. 25 cm z dodatkowym portem iniekcyjnym z koreczkiem, z wyczuwalnym i optycznym indykatorem położenia, wykonany z poliwęglanu, 3 ramiona jednakowej długości, sterylny</t>
  </si>
  <si>
    <t>Kranik trójdrożny</t>
  </si>
  <si>
    <t>Kranik trójdrożny z wyczuwalnym i optycznym indykatorem położenia, wykonany z poliwęglanu, posiadający fabrycznie zamontowane korki, kolorowe znaczniki, trójramienne pokrętło.</t>
  </si>
  <si>
    <t xml:space="preserve">Rampa do infuzji z pięcioma kranikami </t>
  </si>
  <si>
    <t>Rampa do infuzji z pięcioma kranikami umieszczonymi po jednej stronie rampy / ułożonymi w jednej lini / z oznaczeniem kierunku przepływu, z równomiernym przepływem płynu bez zmiany ciśnienia, z końcówką Luer-Lock, wyposażona w zamknięty system naczyniowy.</t>
  </si>
  <si>
    <t>Korki do kaniuli</t>
  </si>
  <si>
    <t>Zamknięty system dostępu naczyniowego</t>
  </si>
  <si>
    <t>Kaniula obwodowa dożylna bezpieczna</t>
  </si>
  <si>
    <t>18 G</t>
  </si>
  <si>
    <t>18.</t>
  </si>
  <si>
    <t>20 G</t>
  </si>
  <si>
    <t>19.</t>
  </si>
  <si>
    <t>22 G</t>
  </si>
  <si>
    <t>20.</t>
  </si>
  <si>
    <t>Strzykawki doustne do podawanie leków</t>
  </si>
  <si>
    <t xml:space="preserve">3 ml </t>
  </si>
  <si>
    <t>21.</t>
  </si>
  <si>
    <t>5 ml</t>
  </si>
  <si>
    <t>22.</t>
  </si>
  <si>
    <t>17G</t>
  </si>
  <si>
    <t>Kaniula obwodowa dożylna bezpieczna, z  samodomykającym się portem bocznym umieszczonym nad skrzydełkami mocującymi. Wykonana z poliuretanu, wyposażona w automatyczny zatrzask zabezpieczający igłę przed zakłuciem,oraz przed zachlapaniem uruchamiany zaraz po użyciu igły. Posiadająca wskaźnik wypływu krwi w postaci zastawki antyzwrotnej zapobiegającej wypływowi krwi w momencie wkłucia, oznaczenie przepływu na opakowaniu jednostkowym oraz co najmniej 5 pasków radiocieniujących. Minimalny przepływ - 133ml/min</t>
  </si>
  <si>
    <t>23.</t>
  </si>
  <si>
    <t>16G</t>
  </si>
  <si>
    <t>Kaniula obwodowa dożylna bezpieczna, z  samodomykającym się portem bocznym umieszczonym nad skrzydełkami mocującymi. Wykonana z poliuretanu, wyposażona w automatyczny zatrzask zabezpieczający igłę przed zakłuciem,oraz przed zachlapaniem uruchamiany zaraz po użyciu igły. Posiadająca wskaźnik wypływu krwi w postaci zastawki antyzwrotnej zapobiegającej wypływowi krwi w momencie wkłucia, oznaczenie przepływu na opakowaniu jednostkowym oraz co najmniej 5 pasków radiocieniujących. Minimalny przepływ - 236 ml/min</t>
  </si>
  <si>
    <t>24.</t>
  </si>
  <si>
    <t>14G</t>
  </si>
  <si>
    <t>Kaniula obwodowa dożylna bezpieczna, z  samodomykającym się portem bocznym umieszczonym nad skrzydełkami mocującymi. Wykonana z poliuretanu, wyposażona w automatyczny zatrzask zabezpieczający igłę przed zakłuciem,oraz przed zachlapaniem uruchamiany zaraz po użyciu igły. Posiadająca wskaźnik wypływu krwi w postaci zastawki antyzwrotnej zapobiegającej wypływowi krwi w momencie wkłucia, oznaczenie przepływu na opakowaniu jednostkowym oraz co najmniej 5 pasków radiocieniujących. Minimalny przepływ - 270 ml/min</t>
  </si>
  <si>
    <t>25.</t>
  </si>
  <si>
    <t>Strzykawka 3-częściowa typu luer-lock</t>
  </si>
  <si>
    <t>20 ml</t>
  </si>
  <si>
    <t>Strzykawka 3 częściowa typu luer lock z wyraźną skalą i podziałką co 1ml, tłok i cylinder wykonany z polipropylenu bez zawartości DEHP, PCV, tłok strzykawki nawilżony olejem silikonowym, pierścień zabezpieczający, chroniący przed przypadkowym wysunięciem tłoka</t>
  </si>
  <si>
    <t>26.</t>
  </si>
  <si>
    <t>50-60 ml</t>
  </si>
  <si>
    <t>27.</t>
  </si>
  <si>
    <t xml:space="preserve">Strzykawka 3-częściowa typu luer-lock </t>
  </si>
  <si>
    <t>10 ml</t>
  </si>
  <si>
    <t>Strzykawka 3 częściowa koncentryczna typu luer lock z wyraźną skalą i podziałką co 0,2ml, tłok i cylinder wykonany z polipropylenu bez zawartości DEHP, PCV, tłok strzykawki nawilżony olejem silikonowym, długość skali na cylindrze odpowiada długości nominalnej strzykawki</t>
  </si>
  <si>
    <t>Zamawiający dopuszcza zaoferowanie opakowania innego niż oczekiwane przez zamawiajacego w kolumnie 6, jednocześnie informuje, że zgodnie z zapisem w formularzu asortymentowym należy w kolumnie 9 - (Ilość opakowań oferowana*(po przeliczeniu ilości jednostek miary przez wielkość opakowania oferowanego przez Wykonawcę) [(kol.5/kol 8)] – należy odpowiednio przeliczyć ilość opakowań i podać ilość bez zaokrągleń.</t>
  </si>
  <si>
    <t xml:space="preserve">Ilość opakowań 
oferowana*
(po przeliczeniu
ilości jednostek miary
przez wielkość
 opakowania oferowanego
 przez Wykonawcę)
 [kol.5/kol 8]
</t>
  </si>
  <si>
    <t xml:space="preserve">1. </t>
  </si>
  <si>
    <t>Rurka intubacyjna z otworem Murphiego</t>
  </si>
  <si>
    <t xml:space="preserve">Nr 2,5 </t>
  </si>
  <si>
    <t xml:space="preserve">Rurka intubacyjna z otworem Murphiego, oznaczenie głębokości na rurce, jednorazowego  użytku, sterylna, silikonowana bez mankietu/ </t>
  </si>
  <si>
    <t xml:space="preserve">2. </t>
  </si>
  <si>
    <t>Nr 3</t>
  </si>
  <si>
    <t xml:space="preserve">3. </t>
  </si>
  <si>
    <t xml:space="preserve">Nr 3,5 </t>
  </si>
  <si>
    <t xml:space="preserve">4. </t>
  </si>
  <si>
    <t>Rurka intubacyjna z otworem Murphiego i mankietem</t>
  </si>
  <si>
    <t>Nr 4</t>
  </si>
  <si>
    <t>Rurka intubacyjna z mankietem niskociśnieniowym, ze znacznikiem głębokości w postaci jednego półksiężyca na rurce, min. 2 oznaczenia rozmiaru rurki na korpusie, skalowana jednostronnie co 1 cm, linia RTG na całej długości rurki, niebieski balonik kontrolny z oznaczeniem rozmiaru, sterylna. Rurka intubacyjna zawierająca logo producenta na korpusie oraz baloniku.  Pakowana folia-papier.</t>
  </si>
  <si>
    <t xml:space="preserve">5. </t>
  </si>
  <si>
    <t>Nr 4,5</t>
  </si>
  <si>
    <t xml:space="preserve">6. </t>
  </si>
  <si>
    <t xml:space="preserve">7. </t>
  </si>
  <si>
    <t>Nr 5,5</t>
  </si>
  <si>
    <t xml:space="preserve">8. </t>
  </si>
  <si>
    <t>Nr 6</t>
  </si>
  <si>
    <t xml:space="preserve">9. </t>
  </si>
  <si>
    <t>Nr 6,5</t>
  </si>
  <si>
    <t xml:space="preserve">10. </t>
  </si>
  <si>
    <t>Nr 7</t>
  </si>
  <si>
    <t xml:space="preserve">11. </t>
  </si>
  <si>
    <t xml:space="preserve"> Nr 7,5</t>
  </si>
  <si>
    <t xml:space="preserve">12. </t>
  </si>
  <si>
    <t>Nr 8</t>
  </si>
  <si>
    <t xml:space="preserve">13. </t>
  </si>
  <si>
    <t>Nr 8,5</t>
  </si>
  <si>
    <t xml:space="preserve">14. </t>
  </si>
  <si>
    <t>Nr 9</t>
  </si>
  <si>
    <t xml:space="preserve">15. </t>
  </si>
  <si>
    <t>Nr 9,5</t>
  </si>
  <si>
    <t xml:space="preserve">16. </t>
  </si>
  <si>
    <t>Rurka intubacyjna zbrojona z mankietem niskociśnieniowym</t>
  </si>
  <si>
    <t>Nr 5,0</t>
  </si>
  <si>
    <t xml:space="preserve">Rurka intubacyjna zbrojona z mankietem niskociśnieniowym i prowadnicą w komplecie, znacznik głębokości w postaci jednego grubego czarnego półksiężyca, linia RTG na całej długości rurki, min. 2 oznaczenia rozmiaru rurki na korpusie . Na prowadnicy widoczna średnica oraz przekreślona cyfra „2” - oznaczająca produkt jednorazowy. Produkt sterylny, pakowany folia-papier. </t>
  </si>
  <si>
    <t xml:space="preserve">17. </t>
  </si>
  <si>
    <t xml:space="preserve">18. </t>
  </si>
  <si>
    <t>Nr 6,0</t>
  </si>
  <si>
    <t xml:space="preserve">19. </t>
  </si>
  <si>
    <t xml:space="preserve">20. </t>
  </si>
  <si>
    <t xml:space="preserve">21. </t>
  </si>
  <si>
    <t>Nr 7,5</t>
  </si>
  <si>
    <t xml:space="preserve">22. </t>
  </si>
  <si>
    <t xml:space="preserve">23. </t>
  </si>
  <si>
    <t xml:space="preserve">24. </t>
  </si>
  <si>
    <t xml:space="preserve">25. </t>
  </si>
  <si>
    <t>Rurka tracheostomijna z  mankietem niskociśnieniowym</t>
  </si>
  <si>
    <t>Nr  6</t>
  </si>
  <si>
    <t>Rurka tracheostomijna z  mankietem niskociśnieniowym i tasiemką do mocowania, sterylna, pakowana pojedynczo</t>
  </si>
  <si>
    <t xml:space="preserve">26. </t>
  </si>
  <si>
    <t>Nr  6,5</t>
  </si>
  <si>
    <t xml:space="preserve">27. </t>
  </si>
  <si>
    <t>Nr  7,0</t>
  </si>
  <si>
    <t xml:space="preserve">28. </t>
  </si>
  <si>
    <t>Nr  7,5</t>
  </si>
  <si>
    <t xml:space="preserve">29. </t>
  </si>
  <si>
    <t>Nr  8,0</t>
  </si>
  <si>
    <t xml:space="preserve">30. </t>
  </si>
  <si>
    <t>Nr  8,5</t>
  </si>
  <si>
    <t xml:space="preserve">31. </t>
  </si>
  <si>
    <t>Nr  9,0</t>
  </si>
  <si>
    <t xml:space="preserve">32. </t>
  </si>
  <si>
    <t>Nr  9,5</t>
  </si>
  <si>
    <t xml:space="preserve">33. </t>
  </si>
  <si>
    <t>Rurka Guedala</t>
  </si>
  <si>
    <t xml:space="preserve">Nr 0 0 0 </t>
  </si>
  <si>
    <t>Rurka Guedala - sterylna z kolorowym kodem</t>
  </si>
  <si>
    <t xml:space="preserve">34. </t>
  </si>
  <si>
    <t>Nr 0 0</t>
  </si>
  <si>
    <t xml:space="preserve">35. </t>
  </si>
  <si>
    <t>Nr 0</t>
  </si>
  <si>
    <t xml:space="preserve">36. </t>
  </si>
  <si>
    <t>Nr  1</t>
  </si>
  <si>
    <t xml:space="preserve">37. </t>
  </si>
  <si>
    <t>Nr  2</t>
  </si>
  <si>
    <t xml:space="preserve">38. </t>
  </si>
  <si>
    <t>Nr  3</t>
  </si>
  <si>
    <t xml:space="preserve">39. </t>
  </si>
  <si>
    <t>Nr  4</t>
  </si>
  <si>
    <t xml:space="preserve">40. </t>
  </si>
  <si>
    <t>Nr  5</t>
  </si>
  <si>
    <t xml:space="preserve">41. </t>
  </si>
  <si>
    <t>Rurka tracheostomijna foniatryczna z mankietem - zestaw</t>
  </si>
  <si>
    <t xml:space="preserve">Rurka tracheostomijna foniatryczna wyk.z termoplast. PCW z miękkim, cienkościennym mankietem niskociśnien, oraz systemem ogranicz wzrost ciśn. wew. mankietu.balonik kontrolny wyraźnie wskazujący na wypełnienie mankietu oraz z oznaczeniem śred.  Rurki,z elast. przezroczystym kołnierzem z oznacz. rozmiaru i długości rurki, ze stożkowatym zakończ. rurki oraz zaoblonym samoblokującym się mandrymem z otworem na prowadnicę Seldingera. Dwie wymienne kaniule wew.: zwykła i foniatryczna. Szczoteczka do czyszcz. kaniuli wew. w rurce tracheost. elastyczna opaska do rurek tracheo. pokryta miękką pianką.                                                                                                  </t>
  </si>
  <si>
    <t xml:space="preserve">42. </t>
  </si>
  <si>
    <t xml:space="preserve">43. </t>
  </si>
  <si>
    <t>Dwukanałowa dotchawicza rurka do podawania surfaktantu</t>
  </si>
  <si>
    <t>Nr 2,0</t>
  </si>
  <si>
    <t>Dwukanałowa dotchawicza rurka do podawania surfaktantu w trakcie ciągłej terapii oddechowej, przeźroczysta, z paskiem kontrastującym w RTG co 0,5 cm, sterylna</t>
  </si>
  <si>
    <t xml:space="preserve">44. </t>
  </si>
  <si>
    <t>Nr 2,5</t>
  </si>
  <si>
    <t xml:space="preserve">45. </t>
  </si>
  <si>
    <t>Nr 3,0</t>
  </si>
  <si>
    <t xml:space="preserve">46. </t>
  </si>
  <si>
    <t>Nr 3,5</t>
  </si>
  <si>
    <t xml:space="preserve">47. </t>
  </si>
  <si>
    <t>Prowadnica do rurek intubacyjnych</t>
  </si>
  <si>
    <t xml:space="preserve"> 2,0 mm, 
3,0 mm, 
4,0 mm, 
5,0 mm</t>
  </si>
  <si>
    <t>Prowadnica do rurek intubacyjnych, jałowa</t>
  </si>
  <si>
    <t xml:space="preserve">48. </t>
  </si>
  <si>
    <t>Uchwyt Thomas tube holder</t>
  </si>
  <si>
    <t>Uchwyt Thomas tube holder - uchwyt do rurki intubacyjnej dla dorosłych</t>
  </si>
  <si>
    <t xml:space="preserve">49. </t>
  </si>
  <si>
    <t>Uchwyt Thomas tube holder - uchwyt do rurki intubacyjnej dla dzieci</t>
  </si>
  <si>
    <t xml:space="preserve">50. </t>
  </si>
  <si>
    <t>Prowadnica do trudnej intubacji j.u.</t>
  </si>
  <si>
    <t>5,0 / 600 mm</t>
  </si>
  <si>
    <t xml:space="preserve">51. </t>
  </si>
  <si>
    <t>5,0/1000 mm</t>
  </si>
  <si>
    <t xml:space="preserve">52. </t>
  </si>
  <si>
    <t>Prowadnica do trudnej intubacji wielorazowa</t>
  </si>
  <si>
    <t xml:space="preserve">53. </t>
  </si>
  <si>
    <t>Tasiemka  mocująca</t>
  </si>
  <si>
    <t>Tasiemka  mocująca, duża, do rurek tracheostomijnych</t>
  </si>
  <si>
    <t xml:space="preserve">54. </t>
  </si>
  <si>
    <t>Sterylny lubrykant poślizgowy</t>
  </si>
  <si>
    <t>2,7 g</t>
  </si>
  <si>
    <t>Sterylny  lubrykant  poślizgowy ,lubrykant na bazie wody, odtłuszczony, bezzapachowy i bezbarwny, nie powoduje podrażnień, przeznaczony do cewnikowania pęcherza moczowego, wymiany cewników, rurek intubacyjnych i tracheotomijnych, a także zabiegów endoskopowych i innych gdzie wymagany jest poślizg. W 100g zawartość gliceryna 0.80g.</t>
  </si>
  <si>
    <t xml:space="preserve">55. </t>
  </si>
  <si>
    <t>Kleszczyki intubacyjne Magilla</t>
  </si>
  <si>
    <t>15 cm</t>
  </si>
  <si>
    <t>Kleszczyki Magilla intubacyjne do zastosowania w jamie ustno-gardłowej</t>
  </si>
  <si>
    <t xml:space="preserve">56. </t>
  </si>
  <si>
    <t>25 cm</t>
  </si>
  <si>
    <t>Resuscytator dla jednego pacjenta I</t>
  </si>
  <si>
    <t>800 - 1100ml objętości jednostki resuscytatora</t>
  </si>
  <si>
    <t>Resuscytator dla jednego pacjenta II</t>
  </si>
  <si>
    <t>450ml objętości jednostki resuscytatora</t>
  </si>
  <si>
    <t xml:space="preserve">Zestaw do tracheostomii przezskórnej </t>
  </si>
  <si>
    <t xml:space="preserve"> 7,0 mm,</t>
  </si>
  <si>
    <t>zestaw</t>
  </si>
  <si>
    <t>Zestaw do tracheostomii przezskórnej  7,0 mm, rurka z mandrynem, z otworem na prowadnicę Seldingera, sterylny</t>
  </si>
  <si>
    <t xml:space="preserve"> 8,0 mm,</t>
  </si>
  <si>
    <t>Zestaw do tracheostomii przezskórnej  8,0 mm, rurka z mandrynem, z otworem na prowadnicę Seldingera, sterylny</t>
  </si>
  <si>
    <t xml:space="preserve">Zestaw do tracheostomii przezskórnej  </t>
  </si>
  <si>
    <t xml:space="preserve">7,0 mm PEAN, </t>
  </si>
  <si>
    <t>Zestaw do tracheostomii przezskórnej  7,0 mm PEAN, sterylny</t>
  </si>
  <si>
    <t>9,0 mm,</t>
  </si>
  <si>
    <t>Zestaw do tracheostomii przezskórnej  9,0 mm, rurka z mandrynem, z otworem na prowadnicę Seldingera, sterylny</t>
  </si>
  <si>
    <t>Ilość opakowań oferowana* (po przeliczeniu ilości jednostek miary przez wielkość opakowania oferowanego przez Wykonawcę)  [kol.5/kol 8]</t>
  </si>
  <si>
    <t xml:space="preserve">Woreczki na preparat </t>
  </si>
  <si>
    <t>X</t>
  </si>
  <si>
    <t>Woreczki na preparat z mocnego materiału łatwe w użyciu z drucikiem zamykającym woreczek, do troakaru fi 10 mm, sterylne, jednorazowe</t>
  </si>
  <si>
    <t xml:space="preserve">Igła VERESSA </t>
  </si>
  <si>
    <t>Igła VERESSA, bezlateksowa z ostrą końcówką długość 150 mm; sterylna, jednorazowa z zaworem zamykającym.</t>
  </si>
  <si>
    <t>Komora nawilżacza z automatycznym dozowaniem</t>
  </si>
  <si>
    <t>Jednorazowa komora do nawilżacza z automatycznym dozowaniem. BEZ DEHP i LATEXU. Komora kompatybilna z nawilżaczem Fisher &amp; Paykel  MR850*</t>
  </si>
  <si>
    <t xml:space="preserve">Jednorazowy dren dla noworodka z zastawką PEEP </t>
  </si>
  <si>
    <t>Jednorazowy dren dla noworodka z zastawką PEEP -ramię wdech. min 145 cm długości do aparatu Neopuff*</t>
  </si>
  <si>
    <t>Układ oddechowy noworodkowy jednorazowego użytku</t>
  </si>
  <si>
    <t xml:space="preserve">Układ oddechowy noworodkowy jednorazowego użytku, o niskim przepływie (poniżej 4l). Odcinek podgrzewany wdechowy min. 1,1 m, odcinek wydechowy niepodgrzewany z pułapką wodną. Odcinek przedłużający do inkubatora min. 30 cm. Dren ciśnieniowy i zestaw adapterów. Układy do zastosowania z respiratorem noworodkowym AVEA i  SERVOi *. Układ przystosowany do nawilżacza Fischer &amp; Paykel – model MR 850 *; </t>
  </si>
  <si>
    <t>Jednorazowy układ oddechowy noworodkowy do nCPAP</t>
  </si>
  <si>
    <t>Jednorazowy układ oddechowy noworodkowy do nCPAP. Odcinek wdechowy podgrzewany, linia proksymalna, komora nawilżacza kompatybilna z adapterem grzałki nawilżacza AIRcon-WILAmed*, generator przyłącza pacjenta.</t>
  </si>
  <si>
    <t xml:space="preserve">Czapeczka do mocowania układu pacjenta </t>
  </si>
  <si>
    <t>000 - 9</t>
  </si>
  <si>
    <t>Czapeczka do mocowania układu pacjenta z pozycji nr 1, rozmiar do wybory od 000-9</t>
  </si>
  <si>
    <t xml:space="preserve">Maseczka nCPAP </t>
  </si>
  <si>
    <t>S - XL</t>
  </si>
  <si>
    <t>Maseczka nCPAP kompatybilna z układem pacjenta z pozycji nr 1, rozmiar S - XL</t>
  </si>
  <si>
    <t>Kaniula tlenowa donosowa</t>
  </si>
  <si>
    <t>4,25 mm x 3 mm</t>
  </si>
  <si>
    <t>Kaniula donosowa do terapii tlenem wysokimi i niskimi przepływami. Nie zawiera lateksu, kauczuku naturalnego oraz plastyfikatora - ftalanu DEHP</t>
  </si>
  <si>
    <t>4,75 mm x 3,5 mm</t>
  </si>
  <si>
    <t>Czujnik steryny</t>
  </si>
  <si>
    <t>rozmiar &lt;3 kg lub &gt;30-40 kg masy pacjenta</t>
  </si>
  <si>
    <t>Czujnik steryny, jednorazowego użytku, bez lateksu, bezklejowy, piankowy, kompatybilny z pulsoksymetrem OxiMax N-65*,  długość kabla 90cm-100cm</t>
  </si>
  <si>
    <t>Czujnik steryny dla dzieci</t>
  </si>
  <si>
    <t>dla dzieci o wadze 3 - 20 kg</t>
  </si>
  <si>
    <t>Czujnik steryny, jednorazowego użytku, bez lateksu, bezklejowy, piankowy, kompatybilny z pulsoksymetrem Nellcor N-365*</t>
  </si>
  <si>
    <t xml:space="preserve">Opaska do czujnika do pulsoksymetru Y dla noworodków </t>
  </si>
  <si>
    <t xml:space="preserve">Opaski do czujnika do pulsoksymetru Y dla noworodków wielorazowego użytku wykonane z pianki. Mocowanie na rzep. Szerokość opaski 25 mm - 30 mm , długość  125-130 mm. </t>
  </si>
  <si>
    <t>Czujnik na palec dla dorosłych,</t>
  </si>
  <si>
    <t>dla dorosłych powyżej 30 kg</t>
  </si>
  <si>
    <t>Czujnik na palec  jednorazowego użytku do pomiaru pulsoksymetrii systemem Nellcor (OxiMax) sterylny,  kompatybilny z kardiomonitorem FX 2000*,  FX 3000*</t>
  </si>
  <si>
    <t>Czujnik na palec dla dorosłych  końcówka miękka</t>
  </si>
  <si>
    <t>Czujnik SPO2  dla dorosłych, klips</t>
  </si>
  <si>
    <t>Czujnik SPO2 Nellcor (OxiMax) dla dorosłych wielorazowego użytku, kompatybilny z kardiomonitorem FX 2000*,  FX 3000*, długość kabla 1,1m, klips</t>
  </si>
  <si>
    <t>Czujnik SPO2 klips na ucho</t>
  </si>
  <si>
    <t>Czujnik SPO2 Nellcor(OxiMax), klips na ucho długość kabla 1,1m, wielorazowy</t>
  </si>
  <si>
    <t>Pakiet nr 39 - Naczynia sanitarne jednorazowego użytku</t>
  </si>
  <si>
    <t>pojemność 1,3 - 2 litra</t>
  </si>
  <si>
    <t>Basen jednorazowy płaski wykonany z pulpy celulozowej</t>
  </si>
  <si>
    <t>Podstawa basenu płaskiego wykonana z tworzywa sztucznego, pasująca do basenu z pozycji 1</t>
  </si>
  <si>
    <t xml:space="preserve">Kaczka męska jednorazowa wykonana z pulpy celulozowej </t>
  </si>
  <si>
    <t>poj 700 ml</t>
  </si>
  <si>
    <t xml:space="preserve">Miski nerkowate jednorazowe z pulpy celulozowej. </t>
  </si>
  <si>
    <t>pojemność min. 3 litry</t>
  </si>
  <si>
    <t>Miska jednorazowa do mycia wzmocniona, odporna na działanie mydła i innych detergentów</t>
  </si>
  <si>
    <t>*Naczynia jednorazowe z pulpy papierowej, odporne na przesiąkanie i rozklejanie przez min. 2 godziny, przeznaczone do utylizacji w małych maceratorach niszczących jednorazowo jedno naczynie.</t>
  </si>
  <si>
    <t>(***) Wymagana próbka 1 opakowanie dowolnego rozmiaru. Szczegółowy opis przedmiotu zamówienia będzie sprawdzony na podstawie dostarczonej próbki, podczas przeprowadzenia próbnego testu odporności na przesiąkanie i rozklejanie przez min. 2 godziny, na zasadzie spełnia/nie spełnia. Sposób dostarczenia dokumentów potwierdzających, że oferowane parametry oferowanego Towaru spełniają wymagania określone przez Zamawiającego - próbki został opisany w VII. SWZ</t>
  </si>
  <si>
    <t xml:space="preserve">Torba na wymiociny </t>
  </si>
  <si>
    <t>pojemność 1500ml</t>
  </si>
  <si>
    <t xml:space="preserve">Wkłady do strzykawki automatycznej </t>
  </si>
  <si>
    <t>poj. 200 ml</t>
  </si>
  <si>
    <t>Pakiet nr 1 - Akcesoria do wkłucia i podaży wszelkich środków medycznych i chemicznych</t>
  </si>
  <si>
    <t>Igła do punkcji</t>
  </si>
  <si>
    <t>1,8 x 40-50</t>
  </si>
  <si>
    <t xml:space="preserve">Igła do punkcji kolana </t>
  </si>
  <si>
    <t>2,1 x 40-50</t>
  </si>
  <si>
    <t>Igła iniekcyjna</t>
  </si>
  <si>
    <t xml:space="preserve">Igła 1 x użytku  </t>
  </si>
  <si>
    <t>0,5 X 25</t>
  </si>
  <si>
    <t>0,6 X 30</t>
  </si>
  <si>
    <t>0,7 X 30</t>
  </si>
  <si>
    <t>0,8 X 40</t>
  </si>
  <si>
    <t>0,9 X 40</t>
  </si>
  <si>
    <t>0,8 X 50</t>
  </si>
  <si>
    <t>1,1 X 40</t>
  </si>
  <si>
    <t>Igła tępa z filtrem</t>
  </si>
  <si>
    <t>1,2 x 40</t>
  </si>
  <si>
    <t>Przyrząd do przetaczania  krwi</t>
  </si>
  <si>
    <t>Przyrząd  do przetaczania  krwi, transfuzji, długa elastyczna komora kroplowa, pakowany pojedynczo w rękaw foliowo-papierowy - sterylny, nie zawierający ftalanów</t>
  </si>
  <si>
    <t>Przyrząd do przetaczania płynów</t>
  </si>
  <si>
    <t>Przyrząd do przetaczania płynów z możliwością pomiaru OCŻ, niepyrogenny, nie zawierający ftalanów.</t>
  </si>
  <si>
    <t>Przyrząd do przetaczania płynów infuzyjnych I</t>
  </si>
  <si>
    <t>Przyrząd do przetaczania płynów infuzyjnych typ IS, długa elastyczna komora kroplowa o dł. min. 60 mm w części przeźroczystej, wykonana z PP, igła biorcza ścięta dwupłaszczyznowo wykonana z ABS wzmocnionego włóknem szklanym, zacisk rolkowy wyposażony w uchwyt na dren oraz możliwość zabezpieczenia igły biorczej po użyciu, dren dł. 1500 mm, pakowany- pojedynczo w rękaw foliowo-papierowy - sterylny /nie zawierający ftalanów/.</t>
  </si>
  <si>
    <t>Przyrząd do przetaczania płynów infuzyjnych BURSZTYNOWY do leków światłoczułych</t>
  </si>
  <si>
    <t>Przyrząd STERYLNY z barwnikiem BURSZTYNOWYM, uniwesalny, dwukanałowy z odpowietrznikiem i filtrem bakteryjnym, bez ftalanów, zacisk rolkowy, 15um filtr płynu, komora z otwieranym odpowietrznikiem. Łącznik luer lock umożliwiający trwałe połączenie z kaniulą dożylną. Dren dł; 150 cm. Pakowany pojedynczo. Opakowanie typu folia-papier.</t>
  </si>
  <si>
    <t xml:space="preserve">Przyrząd do szybkiego przetaczania krwi </t>
  </si>
  <si>
    <t>Przyrząd do szybkiego przetaczania krwi nie zawierający ftalanów.</t>
  </si>
  <si>
    <t xml:space="preserve">Strzykawka do pomp infuzyjnych I </t>
  </si>
  <si>
    <t xml:space="preserve">50ml </t>
  </si>
  <si>
    <t>Strzykawka do pomp infuzyjnych Luer-Lock kompatybilna do posiadanych przez Szpital pomp /Medima S 2, Alaris GH,  AITCIS 2015, Ascor AP 22, AP14, Pilot - A2/ ****</t>
  </si>
  <si>
    <t>Strzykawka do pomp infuzyjnych IV</t>
  </si>
  <si>
    <t>50 ml</t>
  </si>
  <si>
    <t>Strzykawka do pomp infuzyjnych, bursztynowa I</t>
  </si>
  <si>
    <t>Strzykawka do pomp infuzyjnych, bursztynowa II</t>
  </si>
  <si>
    <t>Strzykawka do pomp infuzyjnych Luer-Lock bursztynowa kompatybilna do posiadanych przez Szpital pomp /Medima S 2, Alaris GH,  AITCIS 2015, Ascor AP 22, AP14, Pilot - A2/ ****</t>
  </si>
  <si>
    <t>Strzykawka do TBC</t>
  </si>
  <si>
    <t>1 ml</t>
  </si>
  <si>
    <t>Strzykawka do TBC z czytelną skalą i igłą 0,4-0,45 x 12-13 mm</t>
  </si>
  <si>
    <t>Strzykawka dwuczęściowa</t>
  </si>
  <si>
    <t>2 ml</t>
  </si>
  <si>
    <t xml:space="preserve">Strzykawka z czytelną skalą i podziałką co 0,1ml - do podaży wszelkich środków medycznych i chemicznych x 100 szt dop skalę rozszerzoną o min. 20% </t>
  </si>
  <si>
    <t xml:space="preserve">Strzykawka z czytelną skalą i podziałką co 0,2 ml - do podaży wszelkich środków medycznych i chemicznych, dopuszcza się skalę rozszerzoną o min. 20%   </t>
  </si>
  <si>
    <t xml:space="preserve">Strzykawka z czytelną skalą i podziałką co 0,5 ml  - do podaży wszelkich środków medycznych i chemicznych, dopuszcza się skalę rozszerzoną o min. 20%   </t>
  </si>
  <si>
    <t>28.</t>
  </si>
  <si>
    <t xml:space="preserve">Strzykawka z czytelną skalą i podziałką co 1ml   - do podaży wszelkich środków medycznych i chemicznych, dopuszcza się skalę rozszerzoną o min. 20%   </t>
  </si>
  <si>
    <t>29.</t>
  </si>
  <si>
    <t>Strzykawka insulinowa</t>
  </si>
  <si>
    <t xml:space="preserve">Strzykawka insulinowa z igłą nakładaną  </t>
  </si>
  <si>
    <t>30.</t>
  </si>
  <si>
    <t>Strzykawka Janeta</t>
  </si>
  <si>
    <t xml:space="preserve">100  ml </t>
  </si>
  <si>
    <t>Strzykawka Janeta z czytelną skalą, podziałka co 2 ml, dopuszcza się skalę co 1 ml</t>
  </si>
  <si>
    <t>31.</t>
  </si>
  <si>
    <t xml:space="preserve">Strzykawka trzyczęściowa </t>
  </si>
  <si>
    <t>Strzykawka  3 częściowa do aspiracji, z czytelną skalą i podziałką co 0,1ml - do podaży wszelkich środków medycznych i chemicznych z transparentnym (mlecznym) tłokiem i czarną gumką  /luer - lock/</t>
  </si>
  <si>
    <t>32.</t>
  </si>
  <si>
    <t xml:space="preserve">Strzykawka 3 częściowa do aspiracji z czytelną skalą i podziałką co 0,2ml - do podaży wszelkich środków medycznych i chemicznych z transparentnym (mlecznym) tłokiem i czarną gumką /luer - lock/  </t>
  </si>
  <si>
    <t>33.</t>
  </si>
  <si>
    <t>Strzykawka  3 częściowa do aspiracji, z czytelną skalą i podziałką co 0,5ml - do podaży wszelkich środków medycznych i chemicznych z transparentnym (mlecznym) tłokiem i czarną gumką   /luer - lock/ dop skalę 0,2 ml</t>
  </si>
  <si>
    <t>34.</t>
  </si>
  <si>
    <t>Strzykawka  3 częściowa z czytelną skalą i podziałką co 1ml   - do podaży wszelkich środków medycznych i chemicznych  / luer lock /</t>
  </si>
  <si>
    <t>35.</t>
  </si>
  <si>
    <t>Zestaw do szybkiej infuzji krwi i płynów</t>
  </si>
  <si>
    <t>pojemność 500 ml</t>
  </si>
  <si>
    <t>Zestaw do szybkiej infuzji krwi i płynów HS-20G składający się z mankietu infuzyjnego, gruszki pompującej, manometru i zawieszki.</t>
  </si>
  <si>
    <t>36.</t>
  </si>
  <si>
    <t>Zestaw do transfuzji wymiennej noworodków</t>
  </si>
  <si>
    <t xml:space="preserve">Zestaw do transfuzji wymiennej noworodków  </t>
  </si>
  <si>
    <t>37.</t>
  </si>
  <si>
    <t xml:space="preserve">Przyrząd do atomizacji donosowej MAD Nasal </t>
  </si>
  <si>
    <t>Aplikator ze strzykawką 3 ml</t>
  </si>
  <si>
    <t>**** Dokument potwierdzający kompatybilność zaoferowanych strzykawek do posiadanych przez Szpital pomp - Medima S 2, Alaris GH,  AITCIS 2015, Ascor AP 22, AP14, Pilot - A2</t>
  </si>
  <si>
    <t>Pakiet nr 2 - Akcesoria do ginekologii</t>
  </si>
  <si>
    <t>Wielkości opakowania oczekiwana przez Zamawiającego (ilość szt./ml)</t>
  </si>
  <si>
    <t>Wielkość opakowania oferowanego przez Wykonawcę (ilość szt./ml)</t>
  </si>
  <si>
    <t xml:space="preserve">Wziernik ginekologiczny </t>
  </si>
  <si>
    <t xml:space="preserve">Wziernik ginekologiczny, sterylny, jednorazowego użytku,  niepękający,  regulacja zamkiem centralnym /zatyczka blokująca rozwarcie/ - każda sztuka pakowana oddzielnie, wielkość różnicowana kolorem. </t>
  </si>
  <si>
    <t>Szpatułka ginekologiczna</t>
  </si>
  <si>
    <t>Szpatułka ginekologiczna do wymazów "drewniana kość"  /niejałowa/</t>
  </si>
  <si>
    <t xml:space="preserve">Szczoteczka do wykonywania próbek cytologicznych </t>
  </si>
  <si>
    <t xml:space="preserve">Szczoteczka jednorazowego użytku, sterylna do wykonywania próbek cytologicznych, o włoskach bocznie ułożonych, równoległych do trzonu, której środkowa usztywniona część posiada włoski położone prostopadle do trzonu, co umożliwia jednoczesne pobranie zwiększonej ilości komórek gruczołowych z kanału szyjki macicy oraz komórek nabłonka płaskiego z szyjki i strefy transformacji. Wykonana z polietylenu i polipropylenu z charakterystycznym układem " włosków " o odpowiednim kształcie (półokrągłe w przekroju), właściwej giętkości, zaokrąglone, bez ostrych wypustek. Powinna być zalecana do stosowania w badaniach cytologicznych w Polsce i na świecie. </t>
  </si>
  <si>
    <t>Szczoteczka do pobierania wymazu cytologicznego i bakteriologicznego z endometrium</t>
  </si>
  <si>
    <t>Szczoteczka jednorazowego użytku, sterylna zaprojektowana w celu prostego i bezbolesnego pobierania wymazu cytologicznego i bakteriologicznego z endometrium. Nie wymaga rozszerzania kanału szyjki macicy. Dzięki zewnętrznej osłonce zapobiega podrażnieniom. Osłonka długość 19,5cm fi 2,20mm, szczoteczka długość 2cm kształt cylindryczny końcówka fi 5mm</t>
  </si>
  <si>
    <t xml:space="preserve">Utrwalacz do preparatów cytologicznych </t>
  </si>
  <si>
    <t xml:space="preserve">pojemność 150 ml </t>
  </si>
  <si>
    <t>Utrwalacz do preparatów cytologicznych w aerozolu</t>
  </si>
  <si>
    <t>Pakiet nr 3 - Akcesoria do drenażu</t>
  </si>
  <si>
    <t>Stapler do zszycia skóry</t>
  </si>
  <si>
    <t>szt. (1 szt. staplera= 35 szt. zszywek)</t>
  </si>
  <si>
    <t>Stapler do zszycia skóry jednorazowego użytku ilość klipsów, sterylny 1 szt. staplera= 35 szt. zszywek</t>
  </si>
  <si>
    <t>Zestawy drenażowe do klatki piersiowej</t>
  </si>
  <si>
    <t xml:space="preserve">Zestaw drenażowy do klatki piersiowej z komorą na wydzielinę 1000ml z zaworem spustowym i możliwością wielokrotnego opróżniania, regulacją siły ssania za pomocą pokrętła w zakresie 0-45cm słupa wody, skalą przecieku doopłucnowego, bańką ssącą informującą o stanie rozprężenia płuca </t>
  </si>
  <si>
    <t>Worek wymienny na wydzielinę do zestawu drenażowego z poz. 2</t>
  </si>
  <si>
    <t>Zestaw drenażowy do klatki piersiowej dla noworodków</t>
  </si>
  <si>
    <t>Zestaw drenażowy do klatki piersiowej z komorą na wydzielinę 400ml z precyzyjną skalą i zaworem spustowym i możliwością wielokrotnego opróżniania , regulacją siły ssania za pomocą pokrętła w zakresie 0-45cm słupa wody, skalą przecieku doopłucnowego, bańką ssącą informującą o stanie rozprężenia płuca</t>
  </si>
  <si>
    <t xml:space="preserve">Dren łączący do kontrolowanego odsysania </t>
  </si>
  <si>
    <t>średnica 6 mm dł 200 cm</t>
  </si>
  <si>
    <t>Dren łączący do kontrolowanego odsysania dwa małe łączniki żeńskie średnica drenu 6,00 mm długość 200cm, sterylne</t>
  </si>
  <si>
    <t>Pakiet nr 4 - Akcesoria do drenażu i odsysania</t>
  </si>
  <si>
    <t>Dren brzuszny, silikonowy</t>
  </si>
  <si>
    <t>22F, 24F, 26F, 27F, 28F, 30F, 32F</t>
  </si>
  <si>
    <t>Dren brzuszny, silikonowy, dł. 40-50 cm, linia RTG; sterylny</t>
  </si>
  <si>
    <t>Dren  T-Kehr</t>
  </si>
  <si>
    <t>CH12, CH14, CH16, CH18, CH20, CH22</t>
  </si>
  <si>
    <t>Dren  T-Kehr, lateks silikonowany do drenażu pęcherzyka żółciowego 80x5x5 cm; sterylny</t>
  </si>
  <si>
    <t>Kateter do odsysania ran z otworami bocznymi</t>
  </si>
  <si>
    <t>Kateter do odsysania ran z otworami bocznymi wykonany z PCW (PCV), dł.70cm /pakowany prosto bez załomów/ kompatybilny z butelkami typ Redon 200 ml i 400 ml; sterylny</t>
  </si>
  <si>
    <t>Dren do embolektomii Fogartyego,</t>
  </si>
  <si>
    <t>Dren do embolektomii Fogartyego, wykonany z PCW (PCV), jednokanałowy, balonik wykonany z lateksu; sterylny</t>
  </si>
  <si>
    <t>Dren tlenowy łączący</t>
  </si>
  <si>
    <t>210 cm</t>
  </si>
  <si>
    <t>Dren tlenowy łączący do maski sterylny</t>
  </si>
  <si>
    <t xml:space="preserve">Dren do końcówek do odsysania </t>
  </si>
  <si>
    <t>mb</t>
  </si>
  <si>
    <t>Zgłębnik żołądkowy - 80cm</t>
  </si>
  <si>
    <t>CH 14</t>
  </si>
  <si>
    <t>Zgłębnik żołądkowy - 80cm; Powierzchnia satynowa ,,zmrożona'', pakowany pojedynczo folia-papier,opis na opakowaniu jednostkowym w języku polskim. Wykonany z PCW (PCV), twardości ok. 76 ShA, sterylny</t>
  </si>
  <si>
    <t>CH 16</t>
  </si>
  <si>
    <t>CH 18</t>
  </si>
  <si>
    <t>CH 20</t>
  </si>
  <si>
    <t>CH 22</t>
  </si>
  <si>
    <t>CH 24</t>
  </si>
  <si>
    <t>CH 26</t>
  </si>
  <si>
    <t>CH 28</t>
  </si>
  <si>
    <t>CH 30</t>
  </si>
  <si>
    <t>CH 32</t>
  </si>
  <si>
    <t>CH 6</t>
  </si>
  <si>
    <t>CH 8</t>
  </si>
  <si>
    <t>CH 10</t>
  </si>
  <si>
    <t>CH 12</t>
  </si>
  <si>
    <t>Zgłębnik żołądkowy - 125cm</t>
  </si>
  <si>
    <t>CH 16-CH 22</t>
  </si>
  <si>
    <t>Zgłębnik żołądkowy - 125 cm; Powierzchnia satynowa ,,zmrożona'', pakowany pojedynczo folia-papier,opis na opakowaniu jednostkowym w języku polskim . Wykonany z PCW (PCV), twardości ok. 76 ShA, sterylny</t>
  </si>
  <si>
    <t>Butelka Redona do odsysania  ran w opakowaniu typu papier-folia</t>
  </si>
  <si>
    <t>200 ml</t>
  </si>
  <si>
    <t>Butelka Redona do odsysania ran jałowa w opakowaniu papier-folia</t>
  </si>
  <si>
    <t>400 ml</t>
  </si>
  <si>
    <t>Dren do odsysania pola operacyjnego z zakrzywioną końcówką, z kontrolą siły ssania</t>
  </si>
  <si>
    <t xml:space="preserve"> CH -24 min. 200cm</t>
  </si>
  <si>
    <t>Dren do odsysania pola operacyjnego z zakrzywioną końcówką, średnica wew. min. 4,45 uchwyt ergonomiczny z kontrolą siły ssania, dł. drenu min. 200 cm, sterylny</t>
  </si>
  <si>
    <t>Dren do odsysania pola operacyjnego z zakrzywioną końcówką</t>
  </si>
  <si>
    <t xml:space="preserve"> CH-24 min. 200cm</t>
  </si>
  <si>
    <t>Dren do odsysania pola operacyjnego z zakrzywioną końcówką, średnica wew. min. 4,45 uchwyt ergonomiczny, dł. drenu 200 cm, sterylny</t>
  </si>
  <si>
    <t>Worek do zbiórki żółci sterylny</t>
  </si>
  <si>
    <t>350 - 500 ml</t>
  </si>
  <si>
    <t>Worek do zbiórki żółci sterylny, zastawka antyrefluksyjna, odpływ spustowy, tylna ścianka antyodparzeniowa</t>
  </si>
  <si>
    <t>Pakiet nr 5 - Akcesoria do zespoleń jelitowych</t>
  </si>
  <si>
    <t>Ilość opakowań oferowana*
(po przeliczeniu ilości jednostek miary przez wielkość
 opakowania oferowanego przez Wykonawcę)
 [kol.5/kol 8]</t>
  </si>
  <si>
    <t>Stapler liniowy poprzeczny  do zespoleń jelitowych</t>
  </si>
  <si>
    <t>Stapler okrężny do zespoleń jelitowych</t>
  </si>
  <si>
    <t>Stapler liniowy tnący do zespoleń jelitowych</t>
  </si>
  <si>
    <t>Igła podpajęczynówkowa</t>
  </si>
  <si>
    <t>27G x 88mm x 0,4</t>
  </si>
  <si>
    <t>Igła do znieczulenia podpajęczynówkowego pencil point 27G X 88mm x 0,4 jałowa z przeźroczystym uchwytem ze zmieniającym barwę identyfikatorem w postaci pryzmatu potwierdzającym wprowadzenie igły do przestrzeni podpajęczynówkowej, igły posiadają ergonomiczny uchwyt dzięki czemu - łatwo wyczuwalne jest przejście przez oponę twardą, rozmiary kodowane kolorem, pakowane pojedynczo z prowadnicą.</t>
  </si>
  <si>
    <t>25G x 88mm x 0,5</t>
  </si>
  <si>
    <t>Igła do znieczulenia podpajęczynówkowego pencil point 25G X 88mm x 0,5 jałowa z przeźroczystym uchwytem ze zmieniającym barwę identyfikatorem w postaci pryzmatu potwierdzającym wprowadzenie igły do przestrzeni podpajęczynówkowej, igły posiadają ergonomiczny uchwyt dzięki czemu - łatwo wyczuwalne jest przejście przez oponę twardą, rozmiary kodowane kolorem, pakowane pojedynczo z prowadnicą.</t>
  </si>
  <si>
    <t>25G x 120mm x 0,5</t>
  </si>
  <si>
    <t>Igła do znieczulenia podpajęczynówkowego pencil point 25G X 120mm x 0,5 jałowa z przeźroczystym uchwytem ze zmieniającym barwę identyfikatorem w postaci pryzmatu potwierdzającym wprowadzenie igły do przestrzeni podpajęczynówkowej, igły posiadają ergonomiczny uchwyt dzięki czemu - łatwo wyczuwalne jest przejście przez oponę twardą, rozmiary kodowane kolorem, pakowane pojedynczo z prowadnicą.</t>
  </si>
  <si>
    <t>Zestaw mocujący cewnik</t>
  </si>
  <si>
    <t>Mocowanie cewnika stosowanego w regionalnej anestezji wraz z opatrunkiem zabezpieczającym</t>
  </si>
  <si>
    <t>Igła do blokad</t>
  </si>
  <si>
    <t>G20 X 35-150mm G22 X 35-150mm</t>
  </si>
  <si>
    <t>Igła do blokad nerwów obwodowych z użyciem stymulatora i pod kontrolą USG, kod bezpieczeństwa z wysokiej jakości wizualizacją wzoru 360, szlif 30 stopni, dren infuzyjny 50 cm nie zawierający DFHP zintegrowany z igłą i kabelek elektryczny zintegrowany z igłą; w rozmiarach od 35 - 150mm 20G i 22G. Pakowane pojedynczo, sterylnie.</t>
  </si>
  <si>
    <t>Zestaw do znieczulenia zewnątrzoponowego</t>
  </si>
  <si>
    <t>igła Tuohy 18G x 80mm</t>
  </si>
  <si>
    <t>Zestaw do znieczulenia zewnątrzoponowego igła do znieczulenia zewnątrzoponowego 1,3 x 80 G 18 X 3 1/4 cewnik z trzema otworami 0,45 x 0,85 mm G20 z miękkim atraumatycznym końcem, strzykawka LOR, filtr zewnątrzoponowy.</t>
  </si>
  <si>
    <t>Zestaw do cewnikowania dużych naczyń bakteriobójczy</t>
  </si>
  <si>
    <t>7F kanały 16/16/18G</t>
  </si>
  <si>
    <t>Zestaw do kaniulacji dużych naczyń metodą Seldingera do długotrwałej ochrony przed zakażeniami odcewnikowymi. Cewnik z hydrofilną wysokopolaryzowaną powierzchnią. Zestaw trójświatłowy bakteriobójczy z poliheksanidyną metakrylatu. Zestaw zawierający min: cewnik dł. 20cm, zmodyfikowaną igłę Seldeingera ze zintegrowaną zastawką,bezigłowe zastawki na końcach dreników, metalową prowadnicę z nitynolu odporną na zaginanie i załamywanie; zintegrowany kabel dający możliwość monitorowania położenia cewnika w trakcie zakładania pod kontrolą EKG</t>
  </si>
  <si>
    <t xml:space="preserve">Zestaw do cewnikowania dużych naczyń </t>
  </si>
  <si>
    <t>Zestaw do kaniulacji dużych naczyń metodą Seldingera, trójświatłowy, zestaw zawierający cewnik dł 20cm, zmodyfikowaną igłę typu Seldingera V ze zintegrowaną zastawką, bezigłowe zastawki na końcach dreników, odporną na zaginanie prowadnicę wykonaną z rdzenia niklowo tytanowego, możliwość monitorowania położenia cewnika w trakcie zakładania pod kontrolą EKG</t>
  </si>
  <si>
    <t>Zestaw do kaniulacji dużych naczyń metodą Seldingera</t>
  </si>
  <si>
    <t>Zestaw do kaniulacji dużych naczyń metodą Seldingera trójświatłowy, zestaw zawierający cewnik dł. 20cm, igłę typu Seldingera, beziglowe zastawki na końcach dreników, odporną na zaginanie prowadnicę wykonaną z rdzenia niklowo tytanowego, możliwość monitorowania położenia cewnika w trakcie zakładania pod kontrolą EKG</t>
  </si>
  <si>
    <t>Sterylny zestaw osłony na głowicę USG</t>
  </si>
  <si>
    <t>13 x 61 cm</t>
  </si>
  <si>
    <t>Sterylny zestaw osłony na głowicę USG wraz z żelem: fałd osłony foliowej z naklejką osłona na głowicęUSG w rozmiarze 13 x 61cm na osłonie zaznaczone miejsce włożenia dloni z naklejką z rysunkiem dłoni. Żel sterylny do USG firmy Parker Laboratories. Dwa rodzaje dwupunktowych mocowań osłony do głowicy. Sterylna serweta 40 x 40cm</t>
  </si>
  <si>
    <t>Zestaw podstawowy do nadłonowego drenażu pęcherza moczowego</t>
  </si>
  <si>
    <t>Długość igły 120 mm, cewnik CH 12 długość 400 mm, znaczniki długości na cewniku, pojemność balonika 5 ml</t>
  </si>
  <si>
    <t>Zestaw podstawowy do nadłonowego drenażu pęcherza moczowego zawierający: cewnik balonowy wykonany z silikonu z prostym końcem, zatyczkę do cewnika, rozrywalną i usuwalną metalową kaniulę.</t>
  </si>
  <si>
    <t>Długość igły 120 mm, cewnik CH 12 długość 530 mm, znaczniki długości na cewniku, pojemność balonika 5 ml</t>
  </si>
  <si>
    <t>Zestaw podstawowy do nadłonowego drenażu pęcherza moczowego zawierający: cewnik balonowy wykonany z silikonu z zawiniętym końcem, zatyczkę do cewnika, rozrywalną i usuwalną metalową kaniulę.</t>
  </si>
  <si>
    <t>25G x 88mm X 0,53</t>
  </si>
  <si>
    <t>Igła ze szlifem Quinke wyposażona  w przeźroczysty uchwyt ze zmieniającym barwę identyfikatorem w postaci pryzmatu potwierdzającym wprowadzenie igły do przestrzeni podpajęczynówkowej, igła posiada ergonomiczny uchwyt dzięki czemu - łatwo wyczuwalne jest przejście przez oponę twardą  Produkt pakowany sterylnie i pojedynczo, rozmiary kodowane kolorem.</t>
  </si>
  <si>
    <t>Aparat do przepływu infuzji</t>
  </si>
  <si>
    <t>Aparat do przepływu infuzji, bezpieczny, w systemie zamkniętym, automatycznie zatrzymujący infuzję na poziomie komory kroplowej po jej opróżnieniu. Aparat z odpowietrznikiem z filtrem powietrza o skuteczności filtracji bakterii i wirusów min. 99,99%. Hydrofobowy filtr na końcu drenu zabezpiecza przed wypływem płynu z drenu podczas jego wypełniania.  Długość drenu 180 cm. Zestaw nie zawiera DEHP.</t>
  </si>
  <si>
    <t>G22 X 35mm G22 X 50mm G22 X 80mm G22 x 100mm</t>
  </si>
  <si>
    <t xml:space="preserve">Igły o podwyższonej echogeniczności, b. dobrze widoczne pod USG 
do blokad nerwów obwodowych, posiadające  uchwyt z wyraźnym znacznikiem kierunku szlifu oraz nierozłączalnym od igły drenikiem infuzyjnym, szlif 30 stopni, znaczniki głębokości wkłucia igły co 1 cm, powierzchnia echogeniczna na odcinku 20 mm od czubka igły dająca echo w postaci trzech czytelnych odcinków, pakowane pojedynczo, sterylne
 </t>
  </si>
  <si>
    <t>Cewnik do żył centralnych, dwuświatłowy</t>
  </si>
  <si>
    <t>16/16 x 150 mm     16/16 x 200 mm</t>
  </si>
  <si>
    <t xml:space="preserve">Cewnik do żył centralnych, dwuświatłowy 16/16, o długości 15 lub 20 cm, poliuretanowy, ze znacznikami, miękką końcówką, przeźroczystymi drenikami do każdego światła zaopatrzonymi w zacisk ślizgowy. Prowadnica metalowa z końcówką J, odporna na zaginanie i załamywanie o dł. 50cm, igła Seldingera, rozszerzadło, element blokujący, motylek, korecz(ek)ki </t>
  </si>
  <si>
    <t xml:space="preserve">Zestaw do kaniulacji tętnic metodą Seldingera 
</t>
  </si>
  <si>
    <t>Zestaw do kaniulacji tętnic metodą Seldingera 
Skład zestawu: 
‒ cewnik dotętniczy wykonany z FEP 
‒ automatyczny zawór hemostatyczny zapobiegającym wstecznemu przepływowi krwi. 
‒ Igła wprowadzająca ze stali nierdzewnej  wyposażona w złącze typu luer lock
‒ Miękkie skrzydełka mocujące wykonane z PUR z 3 otworami na szew fiksujący
‒ prowadnik drutowy ze stali nierdzewnej ze sprężystym prostym zakończeniem 
‒ dren łaczący z PUR o dł. 7 cm umożliwiający zwiększenie odległości między miejscem wkłucia a podłączeniem
‒ serweta do zawinięcia zestawu i zabezpieczenia pola zabiegowego 45 x 75 cm
‒ Zestaw sterylnie pakowany w worek typu papier/papier
Rozmiary: 
Zestaw cewników tętniczych 
cewnik 22G, 80 mm / Kaniula 0.80 x 50 mm / Prowadnik długość 25 cm, średnica 0.021”
Zestaw cewników tętniczych
cewnik 20G, 80 mm / Kaniula 0.95 x 50 mm / Prowadnik długość 25 cm, średnica 0.025”
Zestaw cewników tętniczyc
cewnik 20G, 160 mm / Kaniula 0.95 x 70 mm / Prowadnik długość 45 cm, średnica 0.025”
Zestaw cewników tętniczych
cewnik 18G, 160 mm / Kaniula 1.30 x 70 mm / Prowadnik długość 45 cm, średnica 0.035”
Zestaw cewników tętniczych
cewnik 18G, 80 mm / Kaniula 1.30 x 50 mm / Prowadnik długość 45 cm, średnica 0.035”</t>
  </si>
  <si>
    <t xml:space="preserve">Dren do pomp infuzyjnych do podaży leków, płynów </t>
  </si>
  <si>
    <t>250 cm</t>
  </si>
  <si>
    <t>Dren do pomp posiadanych przez Zamawiającego Infusomat Space standard do podaży leków, płynów parenteralnie wykonany z PCV bez DEHP, górna część komory dostosowana do założenia czujnika kropli, zabezpieczenie przed cząsteczkami  większymi niż 15 um w postaci filtra, długość pomiędzy wyjściem z pompy a kaniulą 145.</t>
  </si>
  <si>
    <t>Dren do pomp infuzyjnych do podaży leków, płynów bursztynowy</t>
  </si>
  <si>
    <t>Dren do pomp posiadanych przez Zamawiającego Infusomat Space standard bursztynowy z dodatkowym portem do wstrzyknięć do podaży leków, płynów parenteralnie wykonany bez PCV, górna część komory dostosowana do założenia czujnika kropli, zabezpieczenie przed cząsteczkami większymi niż 15 um w postaci filtra, długość pomiędzy wyjściem z pompy a kaniulą 145.</t>
  </si>
  <si>
    <t xml:space="preserve">Dren do pomp do żywienia enteralnego  </t>
  </si>
  <si>
    <t>320 cm</t>
  </si>
  <si>
    <t>Dren do pomp posiadanych przez Zamawiającego Infusomat Space do żywienia enteralnego z multikonektorem umożliwiającym połączenie z większością gotowych pojemników z żywieniem dojelitowym, wyposażony w Universalny Adapter Safety ENFit, bez PCV.</t>
  </si>
  <si>
    <t>Strzykawka do pomp infuzyjnych</t>
  </si>
  <si>
    <t>50 ml/60 ml</t>
  </si>
  <si>
    <t>Strzykawka do pomp infuzyjnych posiadanych przez Zamawiajacego Infusomat Space, trzyczęściowa, wykonana z polipropylenu, z końcówką luer-lock. Skalowanie co 1ml na całej długości skali, skala kontrastująca, niezmywalna i czytelna.</t>
  </si>
  <si>
    <t>Strzykawka 3-częściowa do leków światłoczułych</t>
  </si>
  <si>
    <t>Strzykawka trzyczęściowa chroniąca przed światłem, pomarańczowa, 3 częściowa, bezlateksowa, wykonana z polipropylenu, z końcówką luer-lock. Skalowanie co 1ml na całej długości skali, skala kontrastująca, niezmywalna i czytelna.</t>
  </si>
  <si>
    <t>Przyrząd do przetaczania płynów infuzyjnych II</t>
  </si>
  <si>
    <t>Przyrząd do przetaczania płynów infuzyjnych w całości przeźroczysty z odpowietrznikiem z filtrem powietrza, tworzącym układ zamknięty o skuteczności filtracji bakterii i wirusów min. 99,99%, filtr płynu o średnicy oczek 15 mikrometrów, dren dł. 1500 mm, 2-dzielna komora kroplowa z wydłużoną elastyczną częścią dolną, zaciskacz pozwalajacy precyzyjnie dozować  i zatrzymać płyn, pakowany- pojedynczo w rękaw foliowo-papierowy - sterylny /z mozliwością aseptycznego otwierania/nie zawierający ftalanów</t>
  </si>
  <si>
    <t>Zestaw do punkcji jamy opłucnej</t>
  </si>
  <si>
    <t>Zestaw do punkcji jamy opłucnej, w składzie zestawu:  cienkościenna kaniula punkcyjna z krótkim szlifem:- średnica 1,8 mm, długość 80 mm, dren łączący z końcówką lock, strzykawka trzyczęściowa Luer lock, 60 ml  jednorazowego użytku, worek 2,0 l, żółty kranik trójdrozny.</t>
  </si>
  <si>
    <t xml:space="preserve">Igła podpajęczynówkowa </t>
  </si>
  <si>
    <t>22G x 40 mm</t>
  </si>
  <si>
    <t xml:space="preserve">Igła do znieczulenia podpajęczynówkowego Quinckie 22G X 40mm x 0,70 11/2" jałowa z przeźroczystym uchwytem ze zmieniającym barwę identyfikatorem w postaci pryzmatu potwierdzającym wprowadzenie igły do przestrzeni podpajęczynówkowej, igły posiadają ergonomiczny uchwyt dzięki czemu - łatwo wyczuwalne jest przejście przez oponę twardą, rozmiary kodowane kolorem, pakowane pojedynczo </t>
  </si>
  <si>
    <t>Kaniula bezpieczna bez portu bocznego</t>
  </si>
  <si>
    <t>18 G, 20 G, 22 G, 24G</t>
  </si>
  <si>
    <t>kaniula bezpieczna bez portu bocznego. Kaniula dożylna bezpieczna zgodnie z Rozporządzeniem Ministra Zdrowia (Dz.U.z dnia 19.06.2013r poz.696) bez portu bocznego. Wykonana z poliuretanu wyposażona w automatyczny metalowy zatrzask zabezpieczający igłę przed zakłuciem , uruchamiany samoczynnie zaraz po użyciu igły. Kaniula posiada łagodnie zwężający się koniec kaniuli , przejrzysty uchwyt zamykany koreczkiem z hydrofobowym filtrem lub zastawką antyzwrotną , oznaczenie przepływu na opakowaniu jednostkowym , min. 4 paski kontrastujące w RTG. Kaniula ma być wyposażona w zastawkę całkowicie uniemożliwiającą wypływ krwi z kaniuli przez cały czas jej używania. Rozmiary : 18G,20G,22G,24G , kaniule w rozmiarze 18G oraz 20G dostępne w dwóch długościach celem lepszego dopasowania wkłucia do sytuacji klinicznej.</t>
  </si>
  <si>
    <t>Łącznik strzykawkowy</t>
  </si>
  <si>
    <t>Łącznik międzystrzykawkowy umożliwiający bezpieczne przenoszenie leku między strzykawkami</t>
  </si>
  <si>
    <t>Pakiet nr 17 - Akcesoria wspomagające oddychanie III</t>
  </si>
  <si>
    <t>Ilość opakowań 
oferowana* po przeliczeniu
ilości jednostek miary
przez wielkość  opakowania oferowanego  przez wykonawcę)
 [kol.5/kol 7]</t>
  </si>
  <si>
    <t>Jednorazowy układ pacjenta z zastawką oraz czujnikiem przepływu</t>
  </si>
  <si>
    <t>Zamawiający wymaga, aby zaoferowany przedmiot zamówienia oznaczony poprzez pokreślenie był sterylny (dopuszcza się mikrobiologicznie czyste) i każde opakowanie opatrzone było datą ważności  oraz numerem seryjnym, instrukcję obsługi.</t>
  </si>
  <si>
    <t>Pakiet nr 19 - Akcesoria wspomagające oddychanie V</t>
  </si>
  <si>
    <t>Obwód oddechowy do wentylacji nieinwazyjnej z maską</t>
  </si>
  <si>
    <t xml:space="preserve">Obwód oddechowy do wentylacji nieinwazyjnej z maską twarzową dla dorosłych z PCV, z pompowanym mankietem w masce z możliwością regulacji wypełnienia. W skład zestawu wchodzą: uprząż do zamocowania maski na głowie, złącza rur od strony respiratora 22mF, 2 rury  o dł. 160 cm wykonane z PE. Wszystkie elementy zapakowane razem jednego producenta, czyste mikrobiologicznie.
KAŻDE OPAKOWANIE POSIADAJĄCE TERMIN WAŻNOŚCI PRODUKTU, NUMER SERYJNY ORAZ INSTRUKCJĘ OBSŁUGI. </t>
  </si>
  <si>
    <t xml:space="preserve">Troakar nożowy jednorazowego użytku </t>
  </si>
  <si>
    <t>5 mm x 100 mm</t>
  </si>
  <si>
    <t>Trokar nożowy o średnicy 5 mm, ze ściętą kaniulą; spiralnie, jednorodnie, zewnętrznie żebrowana, transparentną, standardową o dł. 100 mm. Trokar posiada:
• uchwyt do prawidłowego wprowadzenia, ułatwiający fiksowanie kaniuli do powłok,  
• dwustopniowy zawór do insuflacji pozwalający na umiejscowienie go co najmniej w trzech pozycjach, 
• zdejmowaną uszczelkę, 
• wyraźne oznaczenie rozmiaru trokaru na  grocie i kaniuli,  
• ostrze płaskie, liniowe, dwustronnie ostrzone w kształcie litery V, 
• dźwiękową i wzrokową  aktywację noża.</t>
  </si>
  <si>
    <t xml:space="preserve">Troakar nożowy jednorazowego użytku, </t>
  </si>
  <si>
    <t>12 mm x 100 mm</t>
  </si>
  <si>
    <t xml:space="preserve">Trokar nożowy  o średnicy 12 mm, ze ściętą kaniulą; spiralnie, jednorodnie, zewnętrznie żebrowana, transparentną, standardową o dł. 100 mm. Trokar posiada:
• uchwyt do prawidłowego wprowadzenia, ułatwiający fiksowanie kaniuli do powłok,
• dwustopniowy zawór do insuflacji pozwalający na umiejscowienie go co najmniej w trzech pozycjach, 
• zdejmowalną uszczelkę 
• wyraźne oznaczenie rozmiaru trokaru na  grocie i kaniuli 
• ostrze płaskie, liniowe, dwustronnie ostrzone w kształcie litery V
• dźwiękową i wzrokową  aktywację noża
• wbudowaną redukcję 5mm-12mm   </t>
  </si>
  <si>
    <t>Troakar jednorazowego użytku bezostrzowy</t>
  </si>
  <si>
    <t>15 mm x 120 mm</t>
  </si>
  <si>
    <t xml:space="preserve">Trokar bezostrzowy 15mm ze ściętą kaniulą; spiralnie, jednorodnie, zewnętrznie żebrowaną, transparentną,  o dł. 120 mm.  Trokar posiada:
• uchwyt do prawidłowego wprowadzenia, ułatwiający fiksowanie kaniuli do powłok, 
• dwustopniowy zawór do insuflacji pozwalający na umiejscowienie go w co najmniej w trzech pozycjach,
• zdejmowaną uszczelką
• wyraźne oznaczenie rozmiaru trokaru na  grocie i kaniuli
• grot trójkątnie zakończony w kształcie stożka (ze skrzydełkami)   
• wbudowaną redukcję 5mm-12mm  </t>
  </si>
  <si>
    <t>Narzędzia monopolarne  jednorazowe</t>
  </si>
  <si>
    <t>5 mm x 33cm</t>
  </si>
  <si>
    <t>Narzędzia monopolarne  jednorazowe- dysektor</t>
  </si>
  <si>
    <t>Nożyczki Metzenbaum jednorazowe</t>
  </si>
  <si>
    <t>Nożyczki Metzenbaum długość szczęk 18 mm, trzonu 33 cm, średnica 5 mm, Rotacja trzonu 360 stopni, prawo i lewostronna, Rękojeść zaopatrzona w prostopadłe do jej górnej powierzchni męskie gniazdo wykonane z nierdzewnej stali o długości 4 mm. Trzon zewnętrznie pokryty antyrefleksyjną izolacją wykonana z politetrafluoroetylenu, wewnętrzny płaszcz wykonany z aluminium. Rękojeść i rotator wykonane z akrylonitrylo butadien sterylu. Szczęki wykonane z wtryskowo giętej, medycznej stali nierdzewnej, ostre na całej długości, umożliwiające cięcie wzdłuż całej długości krawędzi, zarówno dystalnie jak i proksymalnie. Materiały użyte do produkcji są wolne od związków DEPH oraz latexu. Nożyczki współpracują z generatorami elektrochirurgicznymi trybie monopolarnym w ustawieniu cięcie lub koagulacja, spełniającymi normy bezpieczeństwa IEC 60601-1, IEC 60601-1-2 and IEC 60601-2-2,</t>
  </si>
  <si>
    <t>Instrument laparoskopowy ssąco-płuczący</t>
  </si>
  <si>
    <t>Instrument laparoskopowy ssąco-płuczący z przeźroczystą rękojeścią i drenem rozgałęzionym na dwa - zakończony grotem, posiada 2 przyciski oznaczone kolorystycznie oraz literowo: ssanie (S) w kolorze białym i płukanie (I) w kolorze zielonym (proksymalnie umieszczona irygacja zapobiegająca zablokowaniu ssaka przy odsysaniu). Ssak matowy, nie odbijający światła, posiada tępe zakończenie z otworami bocznymi: 2 końcówki 5 mm lub 10 mm o dług. 33 lub 45 cm. Narzędzie umożliwiające pobranie posiewu z wnętrza ssaka. Miękkie, łatwe do rozdzielenia, wolne od ftalanów (pozbawione DEHP) przewody o niskim stopniu skręcalności.</t>
  </si>
  <si>
    <t>Ilość opakowań 
oferowana* (po przeliczeniu ilości jednostek miary przez wielkość  opakowania oferowanego przez Wykonawcę)
 [kol.5/kol 8]</t>
  </si>
  <si>
    <t>Wkład workowy jednorazowego użytku</t>
  </si>
  <si>
    <t>pojemność 1000ml</t>
  </si>
  <si>
    <t>Wkład workowy jednorazowego użytku - uszczelniany automatycznie po uruchomieniu ssania, o pojemnośći 1000 ml, posiadający w pokrywie tylko jeden króciec przyłączeniowy (wymagany króciec typu schodkowego obrotowy),  wyposażony w filtr przeciwbakteryjny i hydrofobowy pełniący funkcję zastawki antyrefluksowej zabezpieczającej źródło ssania przed zalaniem, automatyczne odcięcie ssania po napełnieniu się wkładu, wyposażony w  uchwyty do demontażu wkładu po jego zapełnieniu, przystosowany do dozowania proszku żelującego do pustego wkładu /przed użyciem ssaka/, posiadający duży otwór w owalnej pokrywie do pobierania próbek, mocny worek wykonany z polietylenu, bez zawartości PCW, podziałka co 100ml, oznaczenie CE na każdym wkładzie</t>
  </si>
  <si>
    <t>pojemność 2000ml</t>
  </si>
  <si>
    <t>Wkład workowy jednorazowego użytku - uszczelniany automatycznie po uruchomieniu ssania, o pojemności 2000 ml posiadający w pokrywie tylko jeden króciec przyłączeniowy (wymagany króciec typu schodkowego obrotowy),  wyposażony w filtr przeciwbakteryjny i hydrofobowy pełniący funkcję zastawki antyrefluksowej zabezpieczającej żródło ssania przed zalaniem, automatyczne odcięcie ssania po napełnieniu się wkładu, wyposażony w  uchwyty do demontażu wkładu po jego zapełnieniu, przystosowany do dozowania proszku żelującego do pustego wkładu /przed użyciem ssaka/, posiadający duży otwór w pokrywie do pobierania próbek mocny worek wykonany z polietylenu, bez zawartości PCW, podziałka co 100ml, oznaczenie CE na każdym wkładzie</t>
  </si>
  <si>
    <t xml:space="preserve">Kanister </t>
  </si>
  <si>
    <t>Kanister wielorazowego użytku - wykonany z przeźroczystego, nietłukącego się poliwęglanu, wyskalowany miarką co 50ml, posiadający obrotowe przyłącze do podłączenia prożni i zintegrowany zaczep do zawieszania (z możliwością sterylizacji w autoklawie parowym)</t>
  </si>
  <si>
    <t>Mocownik szynowy</t>
  </si>
  <si>
    <t>Mocownik szynowy z automatyczną sprężynową regulacją rozstawu dopasowaną do szyn typu Modura</t>
  </si>
  <si>
    <t>Łącznik zwężany</t>
  </si>
  <si>
    <t>Łącznik zwężany schodkowy - pasujący do pojemników wielorazowych do podłączenia próżni</t>
  </si>
  <si>
    <t>Żel</t>
  </si>
  <si>
    <t>poj. 2 kg</t>
  </si>
  <si>
    <t>op</t>
  </si>
  <si>
    <t xml:space="preserve">Żel pakowany w wiaderko, szybko żeluje odessaną substancję, dozowany przez otwór w pokrywie wkładu, wyrób medyczny, pakowany w wiaderka </t>
  </si>
  <si>
    <t>Zestaw do odsysania złożony z wkładu workowego 1000 ml i drenu łączącego</t>
  </si>
  <si>
    <t>pojemność wkładu workowego 1000ml</t>
  </si>
  <si>
    <t>Zestaw do odsysania złożony z wkładu workowego 1000 ml i drenu łączącego o długości 180 cm zakończonego regulatorem siły ssania typu przesuwnego (worek i dren zapakowane w jednym opakowaniu)</t>
  </si>
  <si>
    <t>Zestaw do odsysania złożony z wkładu workowego 2000 ml i drenu łączącego</t>
  </si>
  <si>
    <t>pojemność wkładu workowego 2000ml</t>
  </si>
  <si>
    <t>Zestaw do odsysania złożony z wkładu workowego 2000 ml i drenu łączącego o długości 180 cm zakończonego regulatorem siły ssania typu przesuwnego (worek i dren zapakowane w jednym opakowaniu)</t>
  </si>
  <si>
    <t>Uchwyt do mocowania drenów na szynie</t>
  </si>
  <si>
    <t xml:space="preserve">Zawór </t>
  </si>
  <si>
    <t>Zawór do zamykania próżni na pojemnikach wielorazowych</t>
  </si>
  <si>
    <t>Łyżki optyczne typ Macintosh - światłowód</t>
  </si>
  <si>
    <t>Optyczne typ Macintosh - światłowód - wykonane z metalu, jednorazowego użytku,  sterylne lub czyste mikrobiologicznie</t>
  </si>
  <si>
    <t xml:space="preserve">Łyżki Typ Miller - światłowód </t>
  </si>
  <si>
    <t>0 0</t>
  </si>
  <si>
    <t>Typ Miller - światłowód - wykonane z metalu, jednorazowego użytku sterylne lub czyste mikrobiologicznie</t>
  </si>
  <si>
    <t>Łyżki Typ Macintosh /  standard</t>
  </si>
  <si>
    <t>Typ Macintosh - standard, o rozstawie rękojeści przy wejściu łyżki 14 mm, wykonane z metalu - jednorazowego użytku sterylne lub czyste mikrobiologicznie</t>
  </si>
  <si>
    <t>Łyżki Typ Miller - standard</t>
  </si>
  <si>
    <t>Typ Miller - standard, wykonane z metalu - jednorazowego użytku, sterylne lub czyste mikrobiologicznie</t>
  </si>
  <si>
    <t>Zamawiający wymaga, aby zaoferowany przedmiot zamówienia oznaczony poprzez pokreślenie był sterylny lub czysty mikrobiologicznie i każde opakowanie opatrzone było datą ważności  oraz numerem seryjnym.</t>
  </si>
  <si>
    <t>Jednorazowy układ oddechowy z generatorem IF, z zabezpieczeniem przeciwdrobnoustrojowym opartym na działaniu jonów srebra.</t>
  </si>
  <si>
    <t>Jednorazowy układ oddechowy z podgrzewanym ramieniem wdechowym o długości 1,2 m, średnicy wew.10mm, odcinek wydechowy niepodgrzewany z perforacjami w postaci otworów na całej długości odcinka. Generator IF z paskami mocującymi z pętelkami do zaczepienia rzepów z jednej strony. Odcinek do pomiaru ciśnienia  dł. 2,1 m. Układ przystosowany do nawilżacza Fischer &amp; Paykel – model MR 850- zawiera generator IF*, końcówki donosowe w rozm. S, M, L</t>
  </si>
  <si>
    <t>Maseczka nosowa</t>
  </si>
  <si>
    <t>Maseczka nosowa, podstawa maski przejrzysta, umożliwiajaca wzrokową kontrolę drożności przepływu gazów oddechowych oraz jej właściwego położenia. Rozmiary: S,M,L,XL, kompatybilna z z jednorazowym układem oddechowym z poz. 1</t>
  </si>
  <si>
    <t xml:space="preserve">Czapeczka </t>
  </si>
  <si>
    <t>Czapeczka wykonana z bawełny do mocowania zaczepu z generatorem na głowie noworodka, kompatybilna z jednorazowym układem oddechowym z poz. 1. Różne rozmiary</t>
  </si>
  <si>
    <t xml:space="preserve">Mocowanie paskowe generatora </t>
  </si>
  <si>
    <t>Mocowanie paskowe generatora do mocowania zaczepu z generatorem na głowie noworodka, kompatybilne z poz. 2. Różne rozmiary; XS,S,M,L,XL</t>
  </si>
  <si>
    <t xml:space="preserve">Mocowanie do czujnika temperatury dla noworodków, </t>
  </si>
  <si>
    <t xml:space="preserve">Mocowanie do czujnika temperatury dla noworodków, hipoalergiczne, z warstwą izolującą nieprzepuszczającą wilgoci i ciepła, hydrokloid do mocowania nie powodujący podrażnień skóry, średnica 25-26mm </t>
  </si>
  <si>
    <t>Filtr powietrza do inkubatora</t>
  </si>
  <si>
    <t>11cm x 11cm</t>
  </si>
  <si>
    <t>Filtr powietrza do inkubatora typu ATOM Incu_i  kompatybilny lub równoważny z posiadanym sprzętem*</t>
  </si>
  <si>
    <t xml:space="preserve">Filtr powietrza  F-4E </t>
  </si>
  <si>
    <t>51cm x 17cm</t>
  </si>
  <si>
    <t>Filtr powietrza  F-4E do inkubatora typu ATOM MEDICAL / V/85/850 / kompatybilny lub równoważny z posiadanym sprzętem*</t>
  </si>
  <si>
    <t>Filtr powietrza F-6E</t>
  </si>
  <si>
    <t>23,5cm x 15,5cm</t>
  </si>
  <si>
    <t>Filtr powietrza F-6E do inkubatora typu ATOM MEDICAL / V-2100G1 / kompatybilny lub równoważny z posiadanym sprzętem *</t>
  </si>
  <si>
    <t xml:space="preserve">Filtr bakteryjny </t>
  </si>
  <si>
    <t>Filtr bakteryjny, tłumiący szum od przepływu gazów</t>
  </si>
  <si>
    <t>Materacyk do inkubatora</t>
  </si>
  <si>
    <t>Materacyk do inkubatora  ATOM V-85*, wymiary 34cm x 61 cm, pokryty zmywalnym materiałem, nie powodującym odparzeń u noworodka, do szybkiej dezynfekcji preparatem alkoholowym o szerokim spektrum</t>
  </si>
  <si>
    <t xml:space="preserve">Smoczek </t>
  </si>
  <si>
    <t>Smoczek dla wcześniaków o wadze 1000-1800 g</t>
  </si>
  <si>
    <t>Adapter do funkcji nCPAP</t>
  </si>
  <si>
    <t>Adapter do funkcji nCPAP o długości 10 cm, kompatybilny do aparatu Fabian Therapy*</t>
  </si>
  <si>
    <t>Czujnik jednorazowego użytku do pomiaru saturacji*</t>
  </si>
  <si>
    <t>rozmiar 3 - 20 kg masy pacjenta</t>
  </si>
  <si>
    <t xml:space="preserve">Czujnik jednorazowego użytku Masimo SET LNCS do pomiaru saturacji kompatybilny z Lifepack 12, 15* z płaską wtyczką zabezpieczoną przed zalaniem, bez części ruchomych, kodowaną kolorystycznie, z dodatkowymi elementami zwiększającymi adhezję czujnika.  Długość kabla 46 cm. Data ważności i seria na każdym pojedynczym opakowaniu.  </t>
  </si>
  <si>
    <t>rozmiar 10 - 50 masy pacjenta</t>
  </si>
  <si>
    <t>rozmiar &lt;3 kg lub &gt;40 kg masy pacjenta</t>
  </si>
  <si>
    <t xml:space="preserve">Czujnik jednorazowego użytku Masimo RD SET do pomiaru saturacji kompatybilny z urządzeniami Masimo posiadanymi przez Zamawiającego Rad 8 i Rad 97*, z płaską wtyczką zabezpieczoną przed zalaniem, bez części ruchomych, kodowaną kolorystycznie, z dodatkowymi elementami zwiększającymi adhezję czujnika. Długość kabla 14,5 cm. Data ważności oraz seria na każdym pojedynczym opakowaniu.  </t>
  </si>
  <si>
    <t>rozmiar &lt; 1 kg masy pacjenta</t>
  </si>
  <si>
    <t>rozmiar &lt;3kg masy pacjenta</t>
  </si>
  <si>
    <t>Czujnik jednorazowego użytku Masimo RD SET do pomiaru saturacji kompatybilny z urządzeniami Masimo posiadanymi przez Zamawiającego Rad 8 i Rad 97*. Czujnik do resuscytacji, przestawia urządzenie na najwyższą czułość. Data ważności i seria na każdym pojedynczym opakowaniu.</t>
  </si>
  <si>
    <t xml:space="preserve">Okularki ochronne do fototerapii noworodków </t>
  </si>
  <si>
    <t>obwód głowy 20-28 cm /Noworodki/</t>
  </si>
  <si>
    <t xml:space="preserve">Okularki ochronne do fototerapii noworodków - założone na główkę dziecka nie mogą się przemieszczać i  mają pozostać bezpieczne na tym samym miejscu, konstrukcja w kształcie litery Y, powinny pasować do każdego kształtu głowy dzięki elastycznym mocowaniom na rzepy (jakość zapięcia niezmienna przy wielokrotnym zapinaniu i odpinaniu), nie mogą zawierać  lateksu. </t>
  </si>
  <si>
    <t>obwód głowy 30-38 cm  /Noworodki/</t>
  </si>
  <si>
    <t>obwód głowy 24-33 cm  /Wcześniaki/</t>
  </si>
  <si>
    <t>Prześcieradełko do łóżeczka do fototerapii</t>
  </si>
  <si>
    <t>Prześcieradełko do łóżeczka do fototerapii Neoblue cozy będącego w posiadania Zamawiającego. Prześcieradełko jednorazowego użytku, z włókniny dobrze przepuszczalnej dla światła emitowanego przez diody LED, dł. 55 cm, dopasowane kształtem do materacyka, z brzegiem stanowiącym wygodne mocowanie</t>
  </si>
  <si>
    <t>Nakładki jednorazowe na kocyk do fototerapii</t>
  </si>
  <si>
    <t>Nakładki jednorazowe na kocyk  do fototerapii (wymiary kocyka (mierzone w najszerszm miejscu) 48 cm x 25 cm)</t>
  </si>
  <si>
    <t>Ilość opakowań  oferowana*
(po przeliczeniu ilości jednostek miary
przez wielkość  opakowania oferowanego  przez Wykonawcę)  [kol.5/kol 7]</t>
  </si>
  <si>
    <t>Cena jednostkowa
 netto za opakowanie
 oferowane przez Wykonawcę</t>
  </si>
  <si>
    <t xml:space="preserve">Torebka do przeprowadzenia dezynfekcji parowej  w kuchence mikrofalowej, </t>
  </si>
  <si>
    <t>Torebka do przeprowadzenia dezynfekcji parowej  w kuchence mikrofalowej, szczelnie zamykana, możliwość dezynfekcji wszystkich części składowych odciągaczy pokarmu, butelek, smoczków, osłonek piersi oraz kubeczków, możliwość 20 krotnego użytkowania torebki.</t>
  </si>
  <si>
    <t xml:space="preserve">Kubeczek do podawania pokarmu niemowlęciu </t>
  </si>
  <si>
    <t>Kubeczek do podawania pokarmu niemowlęciu w spobób niezaburzający naturalnego odruchu ssania, wykonany z tworzywa miękkiego (polipropylen medyczny, specjalnie uformowany dziubek ułatwiający oparcie go na ustach dziecka, 5ml skala pozioma i ukośna, możliwość dezynfekcji i sterylizacji wysokotemperaturowej w warunkach szpitalnych, produkt dopuszczony do kontaktów z żywnością.</t>
  </si>
  <si>
    <t>Butelka do karmienia wcześniaków</t>
  </si>
  <si>
    <t>Butelka do karmienia wcześniaków o pojemności 80 ml z dokładną i trwałą podziałką, jednorazowego użytku.</t>
  </si>
  <si>
    <t>Butelka do karmienia noworodków</t>
  </si>
  <si>
    <t>Butelka do karmienia noworodków o pojemności 150 ml z dokładną i trwałą podziałką, jednorazowego użytku.</t>
  </si>
  <si>
    <t>Zestaw do pobierania próbek z drzewa oskrzelowego</t>
  </si>
  <si>
    <t>zest.</t>
  </si>
  <si>
    <t xml:space="preserve">Zestaw do pobierania próbek z drzewa oskrzelowego, jałowy, z łącznikiem pasującym do każdego typu cewnika do odsysania, z przezroczystą probówką. </t>
  </si>
  <si>
    <t>Zestaw do toalety jamy ustnej</t>
  </si>
  <si>
    <t xml:space="preserve">Sterylny jednorazowy uchwyt na noże chirurgiczne </t>
  </si>
  <si>
    <t>Sterylny jednorazowy uchwyt na noże chirurgiczne pozwalający utrzymać ostrze chirurgiczne ostrą krawędzią w dół, możliwość odłożenia min 2 ostrzy. Pakowany pojedynczo.</t>
  </si>
  <si>
    <t>Worek do liczenia gazików</t>
  </si>
  <si>
    <t>Worek do liczenia gazików, jednorazowy, posiadający pięć kieszeni z przegródką umieszczonych jedna nad drugą. Tylna część worka wykonana z przeźroczystego lub niebieskiego polietylenu. Przednia część przeźroczyta ułatwiająca liczenie. Worki pakowane w karton-dyspenser kompatybilny ze stojakiem-koszem-ośmiouchwytowym, pozwalajacym na jednorazowe zawieszenie po min. dwa worki z każdej ze stron stojaka dającym dostęp jednocześnie do 40 szt kieszonek.</t>
  </si>
  <si>
    <t>Zestaw do liczenia igieł i utylizacji ostrzy</t>
  </si>
  <si>
    <t xml:space="preserve">Zestaw do liczenia igieł i utylizacji ostrzy, sterylny jednorazowy  składający się z: 
1) Pudełko do zabezpieczenia ostrzy i igieł, 5,5 x 11,5 x 4cm, dwa przylepce po otwarciu licznik igieł na 20szt. oraz część magnesową, uchwyt dla urządzeń do zdejmowania ostrzy. 
2) 2x jednorazowe urządzenia do zdejmowania ostrzy, skalpeli we wszystkich rozmiarach od 10-E11, jałowe, graficzne oznaczenie kierunku układania ostrza.                           </t>
  </si>
  <si>
    <t xml:space="preserve">Ostrza wymienne do skalpeli </t>
  </si>
  <si>
    <t>Nr 10</t>
  </si>
  <si>
    <t>Ostrza chirurgiczne jałowe wykonane ze stali węglowej,  rysunek ostrza w skali 1:1 na opakowaniu, opakowania zbiorcze zabezpieczone dodatkową folią.</t>
  </si>
  <si>
    <t>Nr 11</t>
  </si>
  <si>
    <t>Nr 15</t>
  </si>
  <si>
    <t>Nr 20</t>
  </si>
  <si>
    <t>Ostrza chirurgiczne z trzonkiem</t>
  </si>
  <si>
    <t xml:space="preserve">Ostrza chirurgiczne z trzonkiem - sterylne, </t>
  </si>
  <si>
    <t>Czujnik do pomiaru rzutu serca</t>
  </si>
  <si>
    <t>Czujnik do pomiaru ciągłego rzutu serca z analizy konturu fali tętna współpracujący z dowolnym przetwornikiem ciśnienia, wymagający kalibracji, posiada wbudowane diody led informujące o stanie czujnika i jakości sygnału (ww. czujnik musi być kompatybilny z posiadanym przez Zamawiającego monitorem PulsioFlex*)</t>
  </si>
  <si>
    <t>Cewnik  Foleya dwudrożny z balonikiem</t>
  </si>
  <si>
    <t>CH 12 - CH 22</t>
  </si>
  <si>
    <t>Cewnik  Foleya dwudrożny z balonikiem ok. 5 - 15 ml, dł. 40 cm, silikonowany, z lateksową zastawką , zapobiegającą cofaniu się moczu, pakowany w podwójne opakowanie (folia, folia-papier), przystosowany do współpracy ze strzykawką - luer.</t>
  </si>
  <si>
    <t>CH 18 - CH20</t>
  </si>
  <si>
    <t xml:space="preserve">Cewnik Foleya dwudrożny z balonikiem ok. 5 - 15 ml, dł. 40 cm, silikonowy 100%, pakowany w podwójne opakowanie (folia, folia-papier), </t>
  </si>
  <si>
    <t>Cewnik  Foleya silikonowany, dwudrożny</t>
  </si>
  <si>
    <t>Cewnik Foleya silikonowany, dwudrożny, pakowany w podwójne opakowanie folia, folia-papier, z prowadnicą</t>
  </si>
  <si>
    <t>CH   8</t>
  </si>
  <si>
    <t>CH  10</t>
  </si>
  <si>
    <t>Cewnik dla wcześniaków, noworodków, niemowląt i dzieci do przewlekłego dostępu żylnego</t>
  </si>
  <si>
    <t>2 Fr/24 G        30 cm</t>
  </si>
  <si>
    <t>Mikrocewnik wprowadzany obwodowo za pomocą rozłamywalnej igły 20 G, poliuretanowy, kontrastujący w RTG do przewlekłego dostępu do żył z integralnym drenem przedłużającym, stosowany do podawania leków, żywienia pozajelitowego u dzieci o masie ciała powyżej 1 kg, znaczniki odległości co 1 cm, w cewnik wbudowana ochrona przed zaginaniem światła cewnika, nie zawierający ftalanów i lateksu</t>
  </si>
  <si>
    <t>2 Fr/24 G         15 cm</t>
  </si>
  <si>
    <t>Cewnik do karmienia noworodków przez nos,</t>
  </si>
  <si>
    <t>CH4-CH5-CH6-CH8-CH10</t>
  </si>
  <si>
    <t>Cewnik do karmienia noworodków przez nos, bez zawartości ftalanów dł. 40 cm. Seria i data ważności na opakowaniu.</t>
  </si>
  <si>
    <t>Cewnik do kontrolowanego odsysania górnych dróg oddechowych, długość 35 cm</t>
  </si>
  <si>
    <t>CH  5, 6, 8, 10</t>
  </si>
  <si>
    <t>Cewnik do kontrolowanego odsysania górnych dróg oddechowych, dł. 35 cm, pakowany pojedynczo folia -papier, opis na opakowaniu jednostkowym w języku polskim (nadrukowany), wykonany z PCW (PCV)</t>
  </si>
  <si>
    <t>Cewnik do odsysania górnych dróg oddechowych, długość 33 cm</t>
  </si>
  <si>
    <t>CH   4</t>
  </si>
  <si>
    <t>Cewnik do odsysania górnych dróg oddechowych, dł. 33 cm - prostopadłe owalne zakończenie, z dwoma min. naprzeciwległymi otworami bocznymi, powierzchnia zmatowiona - nieprzywierająca się do rurek intubacyjnych w czasie odsysania, pakowany pojedynczo folia -papier, opis na opakowaniu jednostkowym w języku polskim (nadrukowany), wykonany z PCW (PCV), twardość ok. 76 ShA</t>
  </si>
  <si>
    <t>Cewnik do odsysania górnych dróg oddechowych, długość 40 cm</t>
  </si>
  <si>
    <t>CH 6 - CH 10</t>
  </si>
  <si>
    <t>Cewnik do odsysania górnych dróg oddechowych, dł. 40 cm - prostopadłe owalne zakończenie, z dwoma min. naprzeciwległymi otworami bocznymi, powierzchnia zmatowiona - nieprzywierająca się do rurek intubacyjnych  w czasie odsysania, pakowany pojedynczo folia -papier, opis na opakowaniu jednostkowym w języku polskim (nadrukowany), wykonany z PCW (PCV), twardość ok. 76 ShA</t>
  </si>
  <si>
    <t>Cewnik do odsysania górnych dróg oddechowych, długość 60 cm</t>
  </si>
  <si>
    <t>CH 12 - CH 20</t>
  </si>
  <si>
    <t>Cewnik do ods.górnych dróg oddech. dł. 60 cm - prostopadłe owalne zakończenie, z dwoma min. naprzeciwległymi otworami bocznymi, powierzchnia zmatowiona - nieprzywierająca się do rurek intub. w czasie odsysania, pakowany pojedynczo folia - papier, opis na opakowaniu jednostkowym w języku polskim (nadrukowany), wykonany z PCW (PCV), twardości ok 76 ShA.</t>
  </si>
  <si>
    <t>Cewnik do podawania tlenu przez nos</t>
  </si>
  <si>
    <t>2,1 m -2,2 m</t>
  </si>
  <si>
    <t>Cewnik do podawania tlenu przez nos, z końcówką ok. 1,5 cm, umożliwiającą rozproszenie tlenu. Seria i data ważności na opakowaniu.</t>
  </si>
  <si>
    <t>Cewnik do podawania tlenu przez nos - NOWORODKOWY</t>
  </si>
  <si>
    <t>2,0 m - 2,1m</t>
  </si>
  <si>
    <t>Cewnik do podawania tlenu przez nos NOWORODKOWY, nie zawiera lateks, kauczuku naturalnego, ftalanów (umożliwiający rozproszenie tlenu) do około 3 miesiąca życia z drenem 2,1m,  z zakrzywionymi wypustkami do nosa (odstęp 3-4-5 mm). Maksymalny przepływ 3l/min. Seria i data ważności na opakowaniu.</t>
  </si>
  <si>
    <t>Cewnik do podawania tlenu przez nos - pediatryczny</t>
  </si>
  <si>
    <t>Cewnik do podawania tlenu przez nos - pediatryczny, umożliwiający rozproszenie tlenu rozstaw wąsów po wewnętrznej stronie 0,9-1 cm dł wąsa 0,8 cm średnica wylotu wąsa 0,2-0,3 cm. Seria i data ważności na opakowaniu.</t>
  </si>
  <si>
    <t xml:space="preserve">Cewnik do żyły pępowinowej </t>
  </si>
  <si>
    <t xml:space="preserve"> Fr 2,5 i F 3,5</t>
  </si>
  <si>
    <t>Cewnik do żyły pępowinowej z nitką RTG poliuretanowy, dł 30-40cm, używany zarówno jako cewnik dożylny i dotętniczy, z atraumatyczna końcówką, obniżającą ryzyko uszkodzenia naczynia, dostarczany z kranikiem typu Luer-lock, numeryczne oznaczenie od dystalnego końca od 4-25 cm</t>
  </si>
  <si>
    <t>Cewnik Nelaton długość 40 cm</t>
  </si>
  <si>
    <t>CH5, CH 4 - CH 18</t>
  </si>
  <si>
    <t>Cewnik Nelaton długość 40 cm, wykonany z PCW (PCV), jednorazowego użytku  Powierzchnia satynowa (zmrożona), jałowy sterylizowany tlenkiem etylenu, kolor konektora oznaczający kod średnicy, opakowanie folia - papier.</t>
  </si>
  <si>
    <t>Cewnik Pezzer silikonowany,</t>
  </si>
  <si>
    <t xml:space="preserve">CH 30 </t>
  </si>
  <si>
    <t xml:space="preserve">Cewnik Pezzer silikonowany, wykonany z latexu, w odcinku dystalnym min. trzy otwory /pakowany w podwójne opakowanie (folia, folia-papier). </t>
  </si>
  <si>
    <t>Cewnik Tieman długość 40 cm</t>
  </si>
  <si>
    <t>CH 10 - CH 18</t>
  </si>
  <si>
    <t xml:space="preserve">Cewnik Tieman długość 40 cm wykonany z PCW (PCV), jednorazowego użytku  Powierzchnia satynowa (zmrożona) jałowy sterylizowany tlenkiem etylenu, kolor konektora oznaczający kod średnicy, opakowanie folia papier   </t>
  </si>
  <si>
    <t xml:space="preserve">Filtr do wkłucia centralnego dla noworodków do żywienia pozajelitowego </t>
  </si>
  <si>
    <t>0,2 µm, 1,2µm</t>
  </si>
  <si>
    <t xml:space="preserve">Kanka doodbytnicza </t>
  </si>
  <si>
    <t>CH 16/200 mm</t>
  </si>
  <si>
    <t>Kanka doodbytnicza /sucha rurka/, służąca do odgazowania lub do ewentualnej wlewki doodbytniczej. Seria i data ważności na opakowaniu.</t>
  </si>
  <si>
    <t>CH 24/400 mm</t>
  </si>
  <si>
    <t>CH 18/400 mm</t>
  </si>
  <si>
    <t>Maska aerozolowa z nebulizatorem</t>
  </si>
  <si>
    <t>Maska aerozolowa z nebulizatorem, pracującym skutecznie w zakresie od  0-90 stopni, o poj. 6ml, rozbijającym cząsteczki leku w zakresie 1- 3 mikronów oraz z przewodem tlenowym dla dzieci. Seria i data ważności na opakowaniu.</t>
  </si>
  <si>
    <t>OS/8</t>
  </si>
  <si>
    <t>Maska aerozolowa z nebulizatorem i przewodem tlenowym dla dorosłych. Seria i data ważności na opakowaniu.</t>
  </si>
  <si>
    <t xml:space="preserve">Maska do podawania tlenu dla dorosłych z drenem </t>
  </si>
  <si>
    <t>typ OS/10</t>
  </si>
  <si>
    <t>Maska do podawania tlenu dla dorosłych z drenem min. 210 cm. Seria i data ważności na opakowaniu.</t>
  </si>
  <si>
    <t xml:space="preserve">Maska do podawania tlenu dla dzieci z drenem </t>
  </si>
  <si>
    <t>Maska do podawania tlenu dla dzieci z drenem min. 210 cm . Seria i data ważności na opakowaniu.</t>
  </si>
  <si>
    <t>Maska krtaniowa jednorazowego użytku do wentylacji noworodka</t>
  </si>
  <si>
    <t>Nr 1</t>
  </si>
  <si>
    <t>Maska krtaniowa jednorazowego użytku do wentylacji noworodka,wykonana z medycznego PVC, wolna od DEHP i BPA z drenem do napełniania mankietu.</t>
  </si>
  <si>
    <t xml:space="preserve"> Nr 1½</t>
  </si>
  <si>
    <t>Maska krtaniowa jednorazowego użytku do wentylacji noworodka z luźnym niewbudowanym drenem do napełniania mankietu .</t>
  </si>
  <si>
    <t>Maska krtaniowa jednorazowego użytku do wentylacji pacjenta</t>
  </si>
  <si>
    <t>Nr 2</t>
  </si>
  <si>
    <t>Maska krtaniowa przyjmująca wygięcie zgodne z budową anatomiczną gardła, rurka i mankiet uformowane jako jedna całość, mankiet z delikatnego tworzywa zapewniający najlepsze przyleganie z minimalnym uciskiem na śluzówkę, wzmocniony koniuszek niepodwijający się w trakcie zakładania maski, blokujący jednocześnie górny zwieracz przełyku, poślizgowa powierzchnia mankietu, balonik kontrolny identyfikujący rozmiar maski oraz zapewniający określenie stopnia wypełnienia mankietu metodą dotykową.</t>
  </si>
  <si>
    <t>Nr 2 ½</t>
  </si>
  <si>
    <t>Maska krtaniowa do zabezpieczenie drożności dróg oddechowych z żelowym bezciśnieniowym mankietem, blokadą nagłośni, dodatkowym przewodem żołądkowym. Maska zapakowana w futerał ochronny z odpowiednim oznaczeniem kolorystycznym rozmiaru. Wykonana z żelowego tworzywa, dzięki czemu nie ma potrzeby nawilżać mankietu maski lubrykantem.</t>
  </si>
  <si>
    <t>38.</t>
  </si>
  <si>
    <t>Maska tlenowa  dla dzieci z workiem.</t>
  </si>
  <si>
    <t>39.</t>
  </si>
  <si>
    <t>Maska tlenowa dla dorosłych z workiem</t>
  </si>
  <si>
    <t>40.</t>
  </si>
  <si>
    <t>Opatrunek do mocowania cewników i sond donosowych dla dorosłych</t>
  </si>
  <si>
    <t>Opatrunek do mocowania cewników i sond donosowych dla dorosłych. Zbudowany z przyjaznego dla skóry materiału, co zapobiega podrażnieniom i odklejaniu opatrunku.</t>
  </si>
  <si>
    <t>41.</t>
  </si>
  <si>
    <t>Opatrunek do mocowania cewników i sond donosowych dla noworodków</t>
  </si>
  <si>
    <t>Opatrunek do mocowania cewników i sond donosowych dla noworodków. Zbudowany z przyjaznego dla skóry materiału, co zapobiega podrażnieniom i odklejaniu opatrunku.</t>
  </si>
  <si>
    <t>42.</t>
  </si>
  <si>
    <t>Przestrzeń martwa</t>
  </si>
  <si>
    <t xml:space="preserve">Przestrzeń martwa o długości max. 15cm z zakończeniem kątowym. Możliwość rozciągania i pamięci kształtu. Koreczki do cewnika do odsysania oraz do bronchoskopii. Sterylna. </t>
  </si>
  <si>
    <t>43.</t>
  </si>
  <si>
    <t>Ustnik aerozolowy z nebulizatorem</t>
  </si>
  <si>
    <t>Ustnik aerozolowy z nebulizatorem, pracującym skutecznie w zakresie od  0-90 stopni, o poj. 6ml, rozbijającym cząsteczki leku w zakresie 1- 3 mikronów oraz z przewodem tlenowym dla dzieci od 3 roku życia. Seria i data ważności na opakowaniu.</t>
  </si>
  <si>
    <t>44.</t>
  </si>
  <si>
    <t>Worek do dobowej zbiórki  moczu z odpływem (drenem)</t>
  </si>
  <si>
    <t xml:space="preserve"> 2 l</t>
  </si>
  <si>
    <t>Worek do dobowej zbiórki  moczu z odpływem (drenem) o długości  min. 100 cm, z zastawką antyrefleksyjną zapobiegającą cofaniu się moczu z worka zbiorczego do cewnika, z malejącą skalą, pakowany pojedynczo - sterylny. Seria i data ważności na opakowaniu.</t>
  </si>
  <si>
    <t>45.</t>
  </si>
  <si>
    <t>Worek do godzinowej zbiórki moczu</t>
  </si>
  <si>
    <t>Worek do godzinowej zbiórki moczu, dren dwuświatłowy i zastawka przecizwrotna w łączniku z cewnikiem Foley, bezigłowy port do pobierania próbek komora pomiarowa o poj. 500ml, doładność pomiaru co 1 ml w zakresie do conajmniej 40 ml, 2 filtry hydrofobowe, worek - 2 l. Opróżnianie komory bez konieczności manewrowania komorą, sterylny, posiadający spiralę antyzałamaniową na wejściu drenu do komory, pakowany pojedynczo. Seria i data ważności na opakowaniu.</t>
  </si>
  <si>
    <t>46.</t>
  </si>
  <si>
    <t>2 l</t>
  </si>
  <si>
    <t>Worek do tygodniowej zbiórki moczu z drenem o dł. min 90 cm z zastawką bezzwrotną, białe ścianki umożliwiające wizualizacje moczu, czytelna skala worka, sterylny. Na każdym opakowaniu jednostkowym informacja - do użytku 7 dni</t>
  </si>
  <si>
    <t>47.</t>
  </si>
  <si>
    <t>48.</t>
  </si>
  <si>
    <t>Zatyczka do cewnika uniwersalna</t>
  </si>
  <si>
    <t>Zatyczka do cewnika uniwersalna, schodkowa,  z uchwytem, sterylna, pakowana pojedynczo.</t>
  </si>
  <si>
    <t>49.</t>
  </si>
  <si>
    <t>50.</t>
  </si>
  <si>
    <t xml:space="preserve">Zestaw  do konikotomii dla dorosłych </t>
  </si>
  <si>
    <t>51.</t>
  </si>
  <si>
    <t>Zestaw  do konikotomii dla dzieci</t>
  </si>
  <si>
    <t xml:space="preserve">Zestaw do przezskórnej endoskopowej gastrostomii PEG </t>
  </si>
  <si>
    <t>CH 18/40cm</t>
  </si>
  <si>
    <t>Zestaw do przezskórnej endoskopowej gastrostomii PEG do długotrwałego żywienia dożołądkowego przez zestawy Flocare. Wykonany ze specjalnego miękkiego i przeźroczystego poliuretanu i wyposażony w zacisk do regulacji przepływu oraz uniwersalny łącznik umożliwiający połączenie z zestawem do podaży diet.</t>
  </si>
  <si>
    <t>71 x 180 cm</t>
  </si>
  <si>
    <t>71 X 116 CM</t>
  </si>
  <si>
    <t xml:space="preserve">Jałowa szczotka </t>
  </si>
  <si>
    <t>dł.8-9,5cm szer. 5-5,5cm wys.4 cm</t>
  </si>
  <si>
    <t>Jałowa szczotka /gąbka/ jednorazowego użytku do chirurgicznego mycia rąk - wykonana z miękkiego polietylenu z jednej strony szczotki i polietylenowej gąbki z drugiej. Bez detergentu / sucha /.</t>
  </si>
  <si>
    <t xml:space="preserve">Kaczka jednorazowa  dla dorosłych </t>
  </si>
  <si>
    <t>Kaczka jednorazowa  dla dorosłych z zastawką, stosowana  w czasie transportu chorego.</t>
  </si>
  <si>
    <t>Kieliszki do leków</t>
  </si>
  <si>
    <t>Kieliszki do leków 1 x użytku z podziałką</t>
  </si>
  <si>
    <t xml:space="preserve">Koc -folia p/wstrząsowa </t>
  </si>
  <si>
    <t>Koc -folia p/wstrząsowa (srebrno-złota)</t>
  </si>
  <si>
    <t xml:space="preserve">Lancety do testów skórnych </t>
  </si>
  <si>
    <t>Lancety do testów skórnych /alergologicznych/ sterylny</t>
  </si>
  <si>
    <t xml:space="preserve">Medyczny marker sterylny </t>
  </si>
  <si>
    <t>Medyczny marker sterylny z linijką do skóry</t>
  </si>
  <si>
    <t>Okład żelowy</t>
  </si>
  <si>
    <t>10 - 13 x 14-15</t>
  </si>
  <si>
    <t>12-13 x 25-29</t>
  </si>
  <si>
    <t>20 - 21 x 28 - 38</t>
  </si>
  <si>
    <t xml:space="preserve">Opaska do identyfikacji dorosłych </t>
  </si>
  <si>
    <t xml:space="preserve">Opaska (miękka, bez sztywnych krawędzi) do identyfikacji dorosłych  z przeźroczystą kieszonką, plastikowa zapinka do jednorazowego użytku długość 250 mm </t>
  </si>
  <si>
    <t xml:space="preserve">Opaska do identyfikacji noworodków </t>
  </si>
  <si>
    <t>Opaska do identyfikacji noworodków (miękka, bez ostrych krawędzi podczas całego pobytu na oddziale) wykonana z materiału którego skład chemiczny i właściwości są dopuszczone do kontaktu ze skórą noworodka oraz niepowodującego jego podrażnień. Z przeźroczystą kieszonką, plastikowa zapinka do jednorazowego użytku, opaska musi być łatwa w zapięciu. Nie może się sama rozpinać podczas ruchów dziecka. Długość 160 - 165 mm</t>
  </si>
  <si>
    <t>Pinceta medyczna  jednorazowego użytku</t>
  </si>
  <si>
    <t>130-140 mm</t>
  </si>
  <si>
    <t xml:space="preserve">Pinceta medyczna  jednorazowego użytku, jałowa </t>
  </si>
  <si>
    <t>Osłonki medyczne</t>
  </si>
  <si>
    <t>Gumki do ligacji żylaków odbytu</t>
  </si>
  <si>
    <t>Pierścienie silikonowe do ligatora, gumki przeznaczone do zabiegów usuwania hemoroidów metodą Barrona.</t>
  </si>
  <si>
    <t xml:space="preserve">Pojemnik do dobowej zbiórki moczu </t>
  </si>
  <si>
    <t>2,5 l</t>
  </si>
  <si>
    <t xml:space="preserve">Pojemnik /butelka/ z nakrętką do dobowej zbiórki moczu z CZYTELNĄ/WIDOCZNĄ I KOLOROWĄ PODZIAŁKĄ lub z wytłoczoną skalą </t>
  </si>
  <si>
    <t>Pojemnik na kał z łopatką</t>
  </si>
  <si>
    <t>20 ml - 30 ml</t>
  </si>
  <si>
    <t xml:space="preserve">Pojemnik plastikowy na mocz </t>
  </si>
  <si>
    <t>Pojemnik plastikowy na mocz 120/150 ml, niesterylny 1 szt.</t>
  </si>
  <si>
    <t xml:space="preserve">Pojemnik plastikowy na mocz 120-150 ml sterylny 1 szt.- pakowany pojedynczo </t>
  </si>
  <si>
    <t>Rozcinacz do zaciskacza do pępowiny.</t>
  </si>
  <si>
    <t xml:space="preserve">Szpatułki drewniane </t>
  </si>
  <si>
    <t xml:space="preserve">Szpatułki drewniane osobno pakowane </t>
  </si>
  <si>
    <t>Szpatułki drewniane</t>
  </si>
  <si>
    <t>Szyna do palców</t>
  </si>
  <si>
    <t>400 x 20</t>
  </si>
  <si>
    <t>Szyna Zimmera do palców lub równoważna</t>
  </si>
  <si>
    <t xml:space="preserve">Tubusy  z obturatorem zaokrąglonym </t>
  </si>
  <si>
    <t>85 x 20mm</t>
  </si>
  <si>
    <t xml:space="preserve">Tubusy /rurki anoskopowe / z obturatorem zaokrąglonym na końcu j u. Moduł wykonany z termoplastiku przyjaznego pacjentowi. Skala długości na rurce. </t>
  </si>
  <si>
    <t xml:space="preserve">Tubusy do rektoskopu  z obturatorem </t>
  </si>
  <si>
    <t>250 x 20mm</t>
  </si>
  <si>
    <t xml:space="preserve">Tubusy do rektoskopu /rurka sigmoidoskopowa / z obturatorem zaokrąglonym na końcu j u.Moduł wykonany z termoplastiku przyjaznego pacjentowi. Skala długości na rurce. </t>
  </si>
  <si>
    <t>Opaska zaciskowa z tworzywa sztucznego</t>
  </si>
  <si>
    <t>Pas do EKG 1</t>
  </si>
  <si>
    <t>Pas do EKG 10 cm x 150 cm z zapinką</t>
  </si>
  <si>
    <t>Baseny szpitalne z tworzywa</t>
  </si>
  <si>
    <t>Kaczka sanitarna  plastikowa - męska</t>
  </si>
  <si>
    <t xml:space="preserve">Staza bezlateksowa j.u </t>
  </si>
  <si>
    <t>Stazy gumowe</t>
  </si>
  <si>
    <t>Maska z poduszką powietrzną jednorazowego użytku</t>
  </si>
  <si>
    <t>Maska z poduszką powietrzną jednorazowego użytku, mała przestrzeń martwa, mankiet z możliwością regulacji i dopompowania(z zaworkiem). Różne rozmiary oznaczone kolorem (dla dorosłych, dzieci i niemowląt). Szczelnie przylegająca do twarzy pacjenta. MIKROBIOLOGICZNIE CZYSTA, pakowana pojedynczo, tworzywo sztuczne antyalergiczne, nie zawierające lateksu. Seria i data ważności na opakowaniu.</t>
  </si>
  <si>
    <t>Sterylna sonda sengstakena do tamponady krwawienia z przełyku</t>
  </si>
  <si>
    <t>CH18</t>
  </si>
  <si>
    <t>Sterylna sonda sengstakena do tamponady krwawienia z przełyku -wykonana z miękkiej gumy, trójdrożna, z dwoma balonami i balonami pilotowymi wykonanymi z materiału typu SILKOLATEX , z podziałką, pierścień znacznikowy nieprzenikliwy dla promieniowania RTG dł. ok. 100 cm, balon przełykowy dł. ok. 22 cm</t>
  </si>
  <si>
    <t>Przedłużacz do pomp infuzyjnych z jasnym przewodem</t>
  </si>
  <si>
    <t xml:space="preserve">       1,5 m</t>
  </si>
  <si>
    <t>Przedłużacz do pomp infuzyjnych z jasnym przewodem, pakowany w rękaw foliowo-papierowy, sterylny, napisy w języku polskim (nadrukowane) pozbawione szkodliwych ftalanów fi 1mm</t>
  </si>
  <si>
    <t>Przedłużacz do pompinfuzyjnych z ciemnym przewodem</t>
  </si>
  <si>
    <t>Przedłużacz do pomp infuzyjnych z ciemnym przewodem pakowany w rękaw foliowo-papierowy sterylny napisy w języku polskim /nadrukowane/  pozbawione szkodliwych ftalanów</t>
  </si>
  <si>
    <t>Komlet elektrod do stymulacji</t>
  </si>
  <si>
    <t>kpl.</t>
  </si>
  <si>
    <t xml:space="preserve">Komlet elektrod do stymulacji /defibrylacji / z zapisu EKG kompatybilny z posiadanym defibrylatorem Lifepak 12 i Lifepak 15 x 2 sterylny </t>
  </si>
  <si>
    <t xml:space="preserve">Elektroda do czasowej stymulacji serca </t>
  </si>
  <si>
    <t>6F</t>
  </si>
  <si>
    <t>Elektroda do czasowej stymulacji serca sterylna</t>
  </si>
  <si>
    <t xml:space="preserve">Zestaw do punkcji jamy opłucnowej </t>
  </si>
  <si>
    <t>80 cm</t>
  </si>
  <si>
    <t xml:space="preserve">Zestaw do punkcji jamy opłucnowej: zbiornik o poj. 2 l z podziałką , zastawka antyrefluksyjna, kranik trójdrożny, strzykawka 60 ml, igły atraumatyczne: G14, G16, G 19 o dł. 80mm, sterylny </t>
  </si>
  <si>
    <t xml:space="preserve">Intro duktor - zestaw z zastawką do wprowadzania kateterów </t>
  </si>
  <si>
    <t>8F</t>
  </si>
  <si>
    <t>Introduktor - zestaw z zastawką do wprowadzania kateterów sterylny</t>
  </si>
  <si>
    <t>Zestaw do lewatywy</t>
  </si>
  <si>
    <t>Zestaw do lewatywy, worek pojemność 1750 ml, sterylny</t>
  </si>
  <si>
    <t>Zaciskacz do pępowiny</t>
  </si>
  <si>
    <t>Zaciskacz do pępowiny, łatwo zamykający się i niełamliwy, sterylny, pakowany pojedynczo.</t>
  </si>
  <si>
    <t xml:space="preserve">Wieszak do worków na mocz </t>
  </si>
  <si>
    <t xml:space="preserve">Sterylny woreczek na mocz dla chłopców, </t>
  </si>
  <si>
    <t>100 -120 ml</t>
  </si>
  <si>
    <t>Sterylny woreczek na mocz dla chłopców, pakowany pojedynczo.</t>
  </si>
  <si>
    <t xml:space="preserve">Sterylny woreczek na mocz dla  dziewczynek, </t>
  </si>
  <si>
    <t>Sterylny woreczek na mocz dla  dziewczynek, pakowany pojedynczo.</t>
  </si>
  <si>
    <t xml:space="preserve">Łącznik do kontroli odsysania - Fingertip </t>
  </si>
  <si>
    <t>Łącznik do kontroli odsysania - Fingertip sterylny</t>
  </si>
  <si>
    <t xml:space="preserve">Przyrząd do pobierania (upustu) krwi z pojemnikiem </t>
  </si>
  <si>
    <t>Przyrząd do pobierania (upustu) krwi z pojemnikiem ok. 450 ml sterylny</t>
  </si>
  <si>
    <t>Zestaw do wlewów kontrastowych kolografii bez barytu</t>
  </si>
  <si>
    <t>Zestaw do wlewów kontrastowych kolografii bez barytu, wyrób jednorazowego użytku.</t>
  </si>
  <si>
    <t>Elektrody do EKG</t>
  </si>
  <si>
    <t>Elektrody do EKG - samoprzylepne, z żelem stałym 1x użytku, piankowe - okrągłe, średnica 50 - 55 mm, radioprzezierne</t>
  </si>
  <si>
    <t xml:space="preserve">Elektrody do badań HOLTERA </t>
  </si>
  <si>
    <t xml:space="preserve">Elektrody do badań HOLTERA prostokątne, samoprzylepne z żelem stałym, piankowe z dużą ilością kleju (24 godz) o wymiarach 56/42 z nacięciem na kabel Holtera </t>
  </si>
  <si>
    <t>Elektrody do EKG pediatryczne -</t>
  </si>
  <si>
    <t>22-33 mm   22-22 mm</t>
  </si>
  <si>
    <t>Elektroda do kończyn dla dorosłych (klamra)</t>
  </si>
  <si>
    <t xml:space="preserve">zestaw </t>
  </si>
  <si>
    <t>Elektrody do EKG -  dla noworodka.</t>
  </si>
  <si>
    <t>Elektrody do EKG dla noworodka. Radioprzezierne, mocowane za pomocą przylepca hydrożelowego z hydrokloidową otoczką, utrzymujące się u pacjenta min. 3 dni. Na każdym opakowaniu seria i data ważności.</t>
  </si>
  <si>
    <t xml:space="preserve">Igła doszpikowa </t>
  </si>
  <si>
    <t>15 G x 33,3 mm. Trokar/igła typu Luer Lock.</t>
  </si>
  <si>
    <t>Automatyczne jednorazowe wkłucie doszpikowe, przeznaczone dla dzieci powyżej 12 roku życia i dorosłych, u których założenie obwodowego dostępu dożylnego jest bardzo trudne bądź niemożliwe.</t>
  </si>
  <si>
    <t>18G X 23,6 mm. Trokar/igła typu Luer Lock.</t>
  </si>
  <si>
    <t>Automatyczne jednorazowe urządzenie do wkłuć doszpikowych, przeznaczone dla dzieci poniżej 12 roku życia z dokładnie oznaczoną skalą regulacji głębokości wkłucia, umożliwiające pobranie próbki szpiku kostnego.</t>
  </si>
  <si>
    <t>Wielkości opakowania oczekiwana przez Zamawiającego (ilość szt./kg)</t>
  </si>
  <si>
    <t xml:space="preserve">Zestaw uniwersalny do pomp do infuzyjnych </t>
  </si>
  <si>
    <t xml:space="preserve">szt. </t>
  </si>
  <si>
    <t xml:space="preserve">Wapno granulowane </t>
  </si>
  <si>
    <t>(1 op.=4,5 kg)</t>
  </si>
  <si>
    <t xml:space="preserve">op. </t>
  </si>
  <si>
    <t xml:space="preserve">Wapno granulowane ze wskaźnikiem zużycia (kolor) wydajność min. 120 l CO2/kg </t>
  </si>
  <si>
    <t xml:space="preserve">Formularz asortymentowy - szczegółowa oferta cenowa Załącznik nr 1A do SIWZ </t>
  </si>
  <si>
    <t>Wielkości opakowania oczekiwana przez Zamawiającego (ilość szt./g)</t>
  </si>
  <si>
    <t>Wielkość opakowania oferowanego przez Wykonawcę (ilość szt./g)</t>
  </si>
  <si>
    <t>Worki stomijne jednoczęściowe przeźroczyste</t>
  </si>
  <si>
    <t>Worki stomijne jednoczęściowe z zamknięciem na rzep, przeźroczyste z przylepcem hydrokoloidowym, z możliwością docięcia 10 - 70mm z filtrem</t>
  </si>
  <si>
    <t xml:space="preserve">Worki stomijne jednoczęściowe  beżowe </t>
  </si>
  <si>
    <t>Worki stomijne jednoczęściowe z możliwością zamknięcia na rzep, beżowe z możliwością obserwacji stomii oraz z filtrem. Płytka hydrokoloidowa z możliwością docięcia 10 - 70mm.</t>
  </si>
  <si>
    <t xml:space="preserve">Formularz asortymentowy - szczegółowa oferta cenowa Załącznik nr 1A do SIWZ - Załącznik nr 1 do Umowy </t>
  </si>
  <si>
    <t>Ilość opakowań 
oferowana*(po przeliczeniu
ilości jednostek miaryprzez wielkość opakowania oferowanego przez Wykonawcę)
 [kol.5/kol 8]</t>
  </si>
  <si>
    <t xml:space="preserve">Głowica łącznik do pneumotachografu do spirometru </t>
  </si>
  <si>
    <t>Głowica łącznik do pneumotachografu do spirometru Lungtest 1000</t>
  </si>
  <si>
    <t xml:space="preserve">Ustnik do spirometru </t>
  </si>
  <si>
    <t>Ustnik plastikowy do spirometru Lungtest 1000 dla dorosłych</t>
  </si>
  <si>
    <t>Zacisk na nos</t>
  </si>
  <si>
    <t>Zacisk na nos z gąbką do badań spirometrycznych</t>
  </si>
  <si>
    <t>Turbina j.u. z ustnikiem do spirometru Spirolab</t>
  </si>
  <si>
    <t>Komlet elektrod do stymulacji dla dzieci</t>
  </si>
  <si>
    <t>Wkłady do wstrzykiwacza kontrastu Nemoto Dualshot CT. W skład zestawu wchodzi
• 1 x wkład o pojemności 200ml
• 1 x wkład o pojemności 100 ml
• 1 x złącze 150cm Y
• 2 x ostrze „spike”
• 2 x złącze szybkiego napełniania „J"</t>
  </si>
  <si>
    <t xml:space="preserve">Znak postępownia </t>
  </si>
  <si>
    <t xml:space="preserve">Formularz asortymentowy - szczegółowa oferta cenowa Załącznik nr 1A do SWZ - Załącznik nr 1 do Umowy nr </t>
  </si>
  <si>
    <t>Pakiet nr 6 - Akcesoria do zespoleń jelitowych II</t>
  </si>
  <si>
    <t xml:space="preserve">Formularz asortymentowy - szczegółowa oferta cenowa - Załącznik nr 1A do SWZ - Załącznik nr 1 do Umowy nr </t>
  </si>
  <si>
    <t>Pakiet nr 7 - Akcesoria do znieczuleń, drenażu</t>
  </si>
  <si>
    <t>Formularz asortymentowy - szczegółowa oferta cenowa Załącznik nr 1A do SWZ - Załącznik nr 1 do Umowy nr</t>
  </si>
  <si>
    <t>Pakiet nr 8 - Akcesoria do wkłucia, kaniulacji</t>
  </si>
  <si>
    <t>Pakiet nr 9 - Różny sprzęt jednorazowego użytku I</t>
  </si>
  <si>
    <t xml:space="preserve">Pakiet nr 10 - Akcesoria do intubacji i tracheostomii </t>
  </si>
  <si>
    <t xml:space="preserve">Pakiet nr 11 - Akcesoria do resuscytacji  </t>
  </si>
  <si>
    <t xml:space="preserve">Pakiet nr 12 - Akcesoria do tracheostomii przezskórnej </t>
  </si>
  <si>
    <t>Pakiet nr 14 - Zestaw do pomp, wapno granulowane</t>
  </si>
  <si>
    <t>Pakiet nr 15 - Akcesoria wspomagające oddychanie I</t>
  </si>
  <si>
    <t>Pakiet nr 16 - Akcesoria wspomagające oddychanie II</t>
  </si>
  <si>
    <t>Pakiet nr 18 - Akcesoria wspomagające oddychanie IV</t>
  </si>
  <si>
    <t>Pakiet nr 20 -  Akcesoria do wideolaryngoskopu</t>
  </si>
  <si>
    <t>Pakiet nr 21 -  Akcesoria do utrzymania drożności dróg oddechowych pacjenta</t>
  </si>
  <si>
    <t xml:space="preserve">Pakiet nr  22 - Akcesoria wspomagające karmienie niemowląt </t>
  </si>
  <si>
    <t>Pakiet nr 23 - Akcesoria do laparoskopii I</t>
  </si>
  <si>
    <t>Pakiet nr 24 - Akcesoria do spirometrii</t>
  </si>
  <si>
    <t>Pakiet nr 25 - Akcesoria do laparoskopii II</t>
  </si>
  <si>
    <t>Znak postępownia</t>
  </si>
  <si>
    <t>Pakiet nr 26 - Torba na wymiociny</t>
  </si>
  <si>
    <t>Pakiet nr 27 - Akcesoria do systemów ssących</t>
  </si>
  <si>
    <t>Pakiet nr 28 - Akcesoria do laryngoskopów</t>
  </si>
  <si>
    <t>Pakiet nr 29 - Akcesoria pomocnicze do nCPAP Infant Flow</t>
  </si>
  <si>
    <t>Pakiet nr 30 - Akcesoria pomocnicze do nCPAP Infant Flow II</t>
  </si>
  <si>
    <t xml:space="preserve">Pakiet nr 31 - Akcesoria do urządzenia do wentylacji wcześniaków i noworodków </t>
  </si>
  <si>
    <t xml:space="preserve">Pakiet nr 32 - Akcesoria do pomiaru saturacji technologią Nellcor </t>
  </si>
  <si>
    <t>Pakiet nr 33 - Akcesoria do pomiaru saturacji technologią Masimo</t>
  </si>
  <si>
    <t>Pakiet nr 35 - Igły doszpikowe</t>
  </si>
  <si>
    <t>Pakiet nr 37 - Akcesoria do znieczuleń, drenażu, infuzji</t>
  </si>
  <si>
    <t>Pakiet nr 40 - Różny sprzęt jednorazowego użytku II</t>
  </si>
  <si>
    <t>Pakiet nr 41 -  Różny sprzęt jednorazowego użytku III</t>
  </si>
  <si>
    <t>Pakiet nr42 - Igła biopsyjna USG</t>
  </si>
  <si>
    <t>Pakiet nr 43 - Materiały do biopsji gruboigłowej wraz z dzierżawą urządzenia</t>
  </si>
  <si>
    <t>Pakiet nr 44 - Akcesoria jednorazowego użytku do termometrów i otoskopów</t>
  </si>
  <si>
    <t xml:space="preserve">Pakiet nr 45 -  Wkłady do strzykawki automatycznej </t>
  </si>
  <si>
    <t>Pakiet nr 46 - Końcówka do noża harmonicznego</t>
  </si>
  <si>
    <t>Pakiet nr 13 - Worki stomijne</t>
  </si>
  <si>
    <t>"S" średnica 20 mm, dł. całk. 110 mm</t>
  </si>
  <si>
    <t>"M" średnica 26 mm, dł. całk. 110 mm</t>
  </si>
  <si>
    <t>Pakiet nr 47 - Akcesoria wspomagające oddychanie VI</t>
  </si>
  <si>
    <t>Jednorazowy układ oddechowy dla noworodków do respiratora</t>
  </si>
  <si>
    <t>Jednodniowy zestaw do zbiórki pokarmu</t>
  </si>
  <si>
    <t>Igła do biopsji Punch</t>
  </si>
  <si>
    <t>4 mm</t>
  </si>
  <si>
    <t>6 mm</t>
  </si>
  <si>
    <t>Igła do biopsji skóry Punch</t>
  </si>
  <si>
    <t>0,5 X 40</t>
  </si>
  <si>
    <t xml:space="preserve">Koreczki  luer lock z trzpieniem wystającym poza krawędź koreczka, karbowanie na  całej długości części chwytnej koreczka , pakowane pojedynczo w blister dopasowany do kształtu koreczka  uniemożliwiający niezamierzoną zmianę położenia koreczka, sterylne, jednorazowego użytku </t>
  </si>
  <si>
    <t>Zamknięty system dostępu naczyniowego, przeźroczysty bezigłowy kompatybilny z końcówką luer - lock z łatwą do dezynfekcji jednoelementową, przezierną podzielną membraną osadzoną na poliwęglanowym przeźroczystym konektorze. Bez mechanicznych części wewnętrznych z prostym w pełni widocznym torem przepływu,o przepływie 3 l/h,  przedłużaczem 15 cm o średnicy mikro wewnetrznej min. 0,8 mm. Objętość wypełnienia min. 0,34 ml.</t>
  </si>
  <si>
    <t>Zamknięty System Dostępu Naczyniowego przeźroczysty bezigłowy kompatybilny z końcówką luer - lock z łatwą do dezynfekcji jednoelementową przezierną podzielną membraną osadzoną na poliwęglanowym przeźroczystym konektorze. Bez mechanicznych części wewnętrznych z prostym w pełni widocznym polem przepływu o min przepływie 525 ml/min. Wytrzymały na ciśnienie płynu iniekcyjnego 45 PSI o objętości wypełnienia 0,16 ml. Informacja o objętości wypełnienia na opakowaniu jednostkowym. Dostosowany do użytku z krwią, tłuszczami, alkoholami.</t>
  </si>
  <si>
    <t>Kaniula dotętnicza wykonana z PTFE, wyposażona w zawór kulowo-suwakowy typu flow-swith, rozmiar 20 x 1 3/4 (20 G 1,1 X 40 mm, przepływ 49 ml/min) ze skrzydełkami z otworami do przyszycia do skóry pacjenta, sterylna, czas stosowania do 30 dni potwierdzony przez producenta.</t>
  </si>
  <si>
    <t xml:space="preserve">Kaniula obwodowa dożylna bezpieczna, z  samodomykającym się portem bocznym umieszczonym nad skrzydełkami mocującymi. Wykonana z poliuretanu, wyposażona w automatyczny zatrzask zabezpieczający igłę przed zakłuciem oraz przed zachlapaniem uruchamiany zaraz po użyciu igły. Posiadająca wskaźnik wypływu krwi w postaci zastawki antyzwrotnej zapobiegającej wypływowi krwi w momencie wkłucia, oznaczenie przepływu na opakowaniu jednostkowym oraz co najmniej 5 pasków radiocieniujących. Minimalny przepływ -103 ml/min </t>
  </si>
  <si>
    <t>Kaniula obwodowa dożylna bezpieczna, z  samodomykającym się portem bocznym umieszczonym nad skrzydełkami mocującymi. Wykonana z poliuretanu, wyposażona w automatyczny zatrzask zabezpieczający igłę przed zakłuciem,oraz przed zachlapaniem uruchamiany zaraz po użyciu igły. Posiadająca wskaźnik wypływu krwi w postaci zastawki antyzwrotnej zapobiegającej wypływowi krwi w momencie wkłucia, oznaczenie przepływu na opakowaniu jednostkowym oraz co najmniej 5 pasków radiocieniujących. Minimalny przepływ - 67 ml/min</t>
  </si>
  <si>
    <t xml:space="preserve">Kaniula obwodowa dożylna bezpieczna, z samodomykającym się portem bocznym umieszczonym nad skrzydełkami mocującymi . Wykonana z poliuretanu, wyposażona w automatyczny zatrzask zabezpieczający igłę przed zakłuciem,oraz przed zachlapaniem uruchamiany zaraz po użyciu igły. Posiadająca wskaźnik wypływu krwi w postaci zastawki antyzwrotnej zapobiegającej wypływowi krwi w momencie wkłucia, oznaczenie przepływu na opakowaniu jednostkowym oraz co najmniej 5 pasków radiocieniujących. Minimalny przepływ - 42 ml/min </t>
  </si>
  <si>
    <t>Gotowe do użycia strzykawki wypełnione fizjologicznym roztworem soli do przepłukiwania dostępu naczyniowego. Kształt cylindra strzykawki o poj. 3 ml odpowiada średnicy cylindra strzykawki o poj. 10 ml, zapewniając utrzymanie ciśnienia na niskim poziomie podczas przepłukiwania. Znacznik pierwotnego obszaru sterylności przestrzeni wewnątrz strzykawki. Strzykawka sterylna wewnątrz. Skala 3 ml oraz wypełnienie odpowiadające nominalnej pojemności strzykawki 3 ml.</t>
  </si>
  <si>
    <t>Strzykawka doustna 3 ml, skala 0,1 ml, skalowana w ml, przeźroczysta, niesterylna, z oddzielnie pakowaną zatyczką, oznakowana "for oral use only"</t>
  </si>
  <si>
    <t>Strzykawka doustna 5ml, skala 0,2 ml, skalowana w ml, przeźroczysta, niesterylna z oddzielnie pakowaną zatyczką, oznakowana "for oral use only"</t>
  </si>
  <si>
    <t>Strzykawka 3 częściowa typu luer lock z wyraźną skalą i podziałką , tłok i cylinder wykonany z polipropylenu bez zawartości DEHP, PCV, pierścień zabezpieczający, chroniący przed przypadkowym wysunięciem tłoka, eksentryczna, skala co 1 ml do 60 ml</t>
  </si>
  <si>
    <t xml:space="preserve">57. </t>
  </si>
  <si>
    <t>Rurka nosowo-gardłowa</t>
  </si>
  <si>
    <t>Nr 6-8,5</t>
  </si>
  <si>
    <t xml:space="preserve">Rurka nosowo-gardłowa, wykonana z PCV </t>
  </si>
  <si>
    <t>52.</t>
  </si>
  <si>
    <t>Zestaw do kontrolowanej zbiórki stolca</t>
  </si>
  <si>
    <t>Zestaw do kontrolowanej zbiórki stolca zawierający: 1 silikonowy cewnik, 1 wyskalowaną strzykawkę, 3 worki zbiorcze.</t>
  </si>
  <si>
    <t>Pakiet nr 48 - Akcesoria wspomagające oddychanie VII</t>
  </si>
  <si>
    <t>Zestaw jednopacjentowych okryć pozwalających na pełną kontrolę temperatury pacjenta.</t>
  </si>
  <si>
    <t>Klasa wyrobu medycznego</t>
  </si>
  <si>
    <t>Zestaw do odciągania pokarmu do laktatora Symphony firmy Medela rozmiar S - XL.</t>
  </si>
  <si>
    <t>Dwustopniowy filtr antybakteryjny i antywirusowy jednorazowego użytku do stosowania w przewodach układu wspomagającego funkcje oddechowe pacjenta</t>
  </si>
  <si>
    <t>Dwustopniowy filtr antybakteryjny i antywirusowy o skuteczności filtracji 99,999% zmniejszający ryzyko nagłego wzrostu oporu oddechowego podczas rozpylania z użyciem filtra, o obj. wewnętrznej 170 ml, składający się z filtra hydrofobowego i elektrostatycznego, ciśnienie max 30 kPa, waga &lt;55 g przeznaczony do stosowania w przewodach wydechowych i/lub wdechowych układu wentylacji. Obudowa filtru przezroczysta, dzięki czemu możliwe jest kontlowanie stanu filtru w czasie pracy.</t>
  </si>
  <si>
    <t>Pakiet nr 34 - Akcesoria dla noworodków</t>
  </si>
  <si>
    <t>Mankiet NIBP neonatologiczny 1-tubowy</t>
  </si>
  <si>
    <t>Mankiet NIBP neonatologiczny 2-tubowy</t>
  </si>
  <si>
    <t>rozmiar 3 (6-11 cm)</t>
  </si>
  <si>
    <t>rozmiar 4 (7-13 cm)</t>
  </si>
  <si>
    <t>4F/80: 5F/80</t>
  </si>
  <si>
    <t>7,0/10,0/12,0</t>
  </si>
  <si>
    <t>60 mm, 80 mm</t>
  </si>
  <si>
    <t>Ładunek do stapera z poz.4</t>
  </si>
  <si>
    <t>Ładunek do staplera liniowego poprzeczny  do zespoleń jelitowych</t>
  </si>
  <si>
    <t xml:space="preserve">Uniwersalna rękojeść do staplera laparoskopowego, do minimum 25 strzałów podczas jednej operacji, długość trzonu 6, 16 oraz 26 cm do wyboru, średnica trzonu 12 mm współpracująca z ładunkami 30, 45 oraz 60 mm, z możliwością artykulacji do 45 stopni (5 pozycji pośrednich na stronę oraz pozycja neutralna 0°), możliwość otwierania bransz staplera poprzez wypchnięcie dźwigni zamykająco-spustowej, obrotowa 360 stopni, gumowana rękojeść, opakowanie zbiorcze 3 szt. </t>
  </si>
  <si>
    <t>Ładunek do staplera laparoskopowego, zamykająco-tnący, z nożem w ładunku, umieszczający 6 rzędów tytanowych zszywek (3 + 3), o długości linii szwów 60 mm, posiadający możliwość zginania w obie strony o 45°, o wysokości zszywek przed zamknięciem 3,0 mm; 3,5 mm; 4,0 mm, przeznaczony do tkanki średnio-grubej, pasujący do jednej uniwesalnej rękojeści dla wszystkich rodzajów ładunków (kolor fioletowy).</t>
  </si>
  <si>
    <t>Ładunek do staplera laparoskopowego, zamykająco-tnący, z nożem w ładunku, umieszczający 6 rzędów tytanowych zszywek (3 + 3), o długości linii szwów 45mm, posiadający możliwość zginania w obie strony o 45°, o wysokości zszywek przed zamknięciem 3,0 mm; 3,5 mm; 4,0 mm, przeznaczony do tkanki średnio-grubej, pasujący do jednej uniwesalnej rękojeści dla wszystkich rodzajów ładunków (kolor fioletowy).</t>
  </si>
  <si>
    <t>radialny</t>
  </si>
  <si>
    <t>Ładunek radialny do staplera laparoskopowego, zamykająco-tnący, z nożem w ładunku, umieszczający 6 rzędów tytanowych zszywek (3 + 3), o wysokości zszywek przed zamknięciem 3,0 mm; 3,5 mm; 4,0 mm, przeznaczony do tkanki średnio-grubej, pasujący do jednej uniwesalnej rękojeści dla wszystkich rodzajów ładunków (kolor fioletowy</t>
  </si>
  <si>
    <t>Narzędzia monopolarne  jednorazowe- elektroda haczykowa</t>
  </si>
  <si>
    <t>53.</t>
  </si>
  <si>
    <t>54.</t>
  </si>
  <si>
    <t>55.</t>
  </si>
  <si>
    <t>56.</t>
  </si>
  <si>
    <t>57.</t>
  </si>
  <si>
    <t>58.</t>
  </si>
  <si>
    <t>59.</t>
  </si>
  <si>
    <t>60.</t>
  </si>
  <si>
    <t>Regulator przepływu do przedłużaczy do przetaczania płynów</t>
  </si>
  <si>
    <t>Ładunek liniowy jednorazowy do  stapleów tnąco- zamykających o długości 60mm /80mm z dwiema potrónymi liniami zszywek3,0-3,5-4,0 oraz 4,0-4,5-5,0mm z nożem w ładunku. Zamawiajacy każdorazowo określi wysokość ładunku</t>
  </si>
  <si>
    <t>Stapler liniowy automatyczny, długość szwu 60 mm, dwa rzędy tytanowych zszywek obustronnie spłaszczonych na całej długości, wysokość zszywek 3,5 lub 4,8 mm, łącznie 8 strzałów, z prowadnikiem tnącym  po wyzwoleniu ładunku, rękojeść gumowana, sterylny jednorazowego użytku</t>
  </si>
  <si>
    <t>ładunk do staplera liniowego długość szwu 60 mm, dwa rzędy zszywek tytanowych obustronnie spłaszczonych na całej długości, wysokość zszywek 3,5 lub 4,8 mm sterylny jednorazowego użytku</t>
  </si>
  <si>
    <t>21 mm, 25 mm, 28 mm, 31 mm</t>
  </si>
  <si>
    <t>Stapler okrężny z zakrzywionym trzonem o średnicy 21, 25, 28, 31 lub 33 mm, długość trzonu 22 cm, z łamanym kowadełkiem po oddaniu strzału, zszywki tytanowe obustronnie spłaszczone na całej długości, wysokość otwartych zszywek 4,8 mm, wysokość zamkniętych zszywek 2mm, automatyczny docisk tkanki gwarantujący idealne formowanie się zszywki w kształt litery B, sterylny, jednorazowwego użytku</t>
  </si>
  <si>
    <t>Liniowy jednorazowy stapler tnąco- zamykający o długości 60mm / 80mm z dwiema potrónymi liniami zszywek 3,0-3,5-4,0 i 4,0-4,5-5,0 mm z nożem w ładunku. Zamawiajacy każdorazowo określi wysokość ładunku</t>
  </si>
  <si>
    <t>Kaniula dożylna przeznaczona do małych, delikatnych żył   u pacjentów neonatologicznych, pediatrycznych i osób starszych. Posiadająca wyjmowany uchwyt w którym schowane są skrzydełka kaniuli,ułatwiające kaniulację naczynia. Bez dodatkowego portu górnego. Kaniula widoczna w promieniach RTG, min 5 wtopionych pasków radiocieniujących. Wykonana z unikalnego poliuretanu, biokompatybilnego.  Dodatkowy otwór przy ostrzu igły umożliwiający natychmiastowe wzrokowe potwierdzenie wejścia do naczynia podczas kaniulacji.  Rozmiar 24G – żółty - 0,7 x 19 mm.  – przepływ 19 ml/min</t>
  </si>
  <si>
    <t>Kaniula dożylna przeznaczona do małych, delikatnych żył   u pacjentów neonatologicznych, pediatrycznych i osób starszych. Posiadająca wyjmowany uchwyt w którym schowane są skrzydełka kaniuli,ułatwiające kaniulację naczynia. Bez dodatkowego portu górnego. Kaniula widoczna w promieniach RTG, min. 5 wtopionych pasków radiocieniujących. Wykonana z unikalnego poliuretanu, biokompatybilnego. Dodatkowy otwór przy ostrzu igły umożliwiający natychmiastowe wzrokowe potwierdzenie wejścia do naczynia podczas kaniulacji.  Rozmiar 26G – fioletowy -  0,6 x 19 mm.  – przepływ 14 ml/min</t>
  </si>
  <si>
    <t>Pakiet nr 36 - Akcesoria na blok operacyjny</t>
  </si>
  <si>
    <t>Zestaw do drenażu opłucnej i klatki piersiowej wg Matthysa</t>
  </si>
  <si>
    <t>W skład zestawu wchodzi: metalowa cienkościenna kaniula punkcyjna 3,35 x 7,8 cm, cewnik 2,7 mm x 45 cm, poliuretanowy,otwarty koniec i otwory boczne ( na odcinku 5,5 cm mierzona od końca cewnika ), podwójna zastawka antyrefluksowa, kranik trójdrożny</t>
  </si>
  <si>
    <t>Pakiet nr 38 - Akcesoria  do pomiaru rzutu serca i filtry do respiratora</t>
  </si>
  <si>
    <t>poj. 3 litry</t>
  </si>
  <si>
    <t xml:space="preserve">Miska jednorazowa do mycia </t>
  </si>
  <si>
    <t xml:space="preserve">Jednorazowy zestaw do usuwania klipsów skórnych, jałowy, w składzie:                                                                                  
2 x kompres włókninowy 7,5 x 7,5 cm                                                            
1 x kleszczyki jednorazowe do usuwania zszywek staplera                                             Opakowanie typu blister z min. 1 wgłębieniem na płyny. </t>
  </si>
  <si>
    <t>12 cm</t>
  </si>
  <si>
    <t>14 cm</t>
  </si>
  <si>
    <t>13 cm</t>
  </si>
  <si>
    <t xml:space="preserve">14,5 cm </t>
  </si>
  <si>
    <t>14,5 cm</t>
  </si>
  <si>
    <t>11 cm</t>
  </si>
  <si>
    <t>12,5 cm</t>
  </si>
  <si>
    <t>1,2 x 81 mm</t>
  </si>
  <si>
    <t>16,5 cm</t>
  </si>
  <si>
    <t>opakowanie</t>
  </si>
  <si>
    <t>Jednorazowy zestaw do usuwania klipsów skórnych</t>
  </si>
  <si>
    <t>Jednorazowy zestaw chirurgiczny</t>
  </si>
  <si>
    <t>Pęseta chirurgiczna prosta</t>
  </si>
  <si>
    <t>Pęseta anatomiczna prosta</t>
  </si>
  <si>
    <t>Imadło chirurgiczne typu Mayo-Hegar</t>
  </si>
  <si>
    <t>Nożyczki chirurgiczne ostro-ostre</t>
  </si>
  <si>
    <t>Nożyczki chirurgiczne ostro-tępe</t>
  </si>
  <si>
    <t>Nożyczki zagięte typu Metzenbaum</t>
  </si>
  <si>
    <t>Nożyczki chirurgiczne Iris ostro-ostre</t>
  </si>
  <si>
    <t>Mikronożyczki chirurgiczne ostro-ostre</t>
  </si>
  <si>
    <t>Kleszczyki anatomiczne proste typu  Micro -Mosqito</t>
  </si>
  <si>
    <t>Kleszczyki chirurgiczne proste typu Kocher</t>
  </si>
  <si>
    <t>Kleszczyki anatomiczne proste typu PEAN</t>
  </si>
  <si>
    <t>Igła kulkowa</t>
  </si>
  <si>
    <t>Ostra łyżka kostna</t>
  </si>
  <si>
    <t>Ostra łyżka kostna, jednorazowa,</t>
  </si>
  <si>
    <t xml:space="preserve">Igła kulkowa 1,20 x 81 mm, jednorazowa, </t>
  </si>
  <si>
    <t xml:space="preserve">Kleszczyki anatomiczne proste typu PEAN, metalowe, jednorazowe, </t>
  </si>
  <si>
    <t xml:space="preserve">Kleszczyki chirurgiczne proste typu Kocher, metalowe, jednorazowe, </t>
  </si>
  <si>
    <t xml:space="preserve">Kleszczyki anatomiczne proste typu  Micro -Mosqito, metalowe, jednorazowe, </t>
  </si>
  <si>
    <t xml:space="preserve">Mikronożyczki chirurgiczne ostro-ostre, proste, jednorazowe, </t>
  </si>
  <si>
    <t xml:space="preserve">Nożyczki chirurgiczne Iris ostro-ostre, proste, jednorazowe, </t>
  </si>
  <si>
    <t xml:space="preserve">Nożyczki zagięte typu Metzenbaum, jednorazowe, </t>
  </si>
  <si>
    <t>Nożyczki chirurgiczne ostro-tępe, proste, jednorazowe,</t>
  </si>
  <si>
    <t xml:space="preserve">Nożyczki chirurgiczne ostro-ostre, proste, jednorazowe, </t>
  </si>
  <si>
    <t xml:space="preserve">Imadło chirurgiczne typu Mayo-Hegar, metalowe, jednorazowe, </t>
  </si>
  <si>
    <t xml:space="preserve">Pęseta anatomiczna prosta, metalowa, jednorazowa, </t>
  </si>
  <si>
    <t>Pęseta chirurgiczna prosta, metalowa, jednorazowa,</t>
  </si>
  <si>
    <t xml:space="preserve">Pęseta chirurgiczna prosta, metalowa, jednorazowa, </t>
  </si>
  <si>
    <t xml:space="preserve">Wymiennik ciepła i wilgoci „sztuczny nos” dla pacjentów na własnym oddechu z samo uszczelniającym się portem do odsysania i portem tlenowym, skuteczność nawilżania min. 28,5 mg/l przy Vt 500ml, przestrzeń martwa min. 16 ml, waga max. 8,5 g, objętość oddechowa 50-1000 ml - pakowany pojedynczo. </t>
  </si>
  <si>
    <t>Jednorazowy czujnik temperatury do inkubatora</t>
  </si>
  <si>
    <t xml:space="preserve">Pakiet nr 50 - Akcesoria do inkubatora </t>
  </si>
  <si>
    <t>Mankiet NIBP do pomiaru NIBP u noworodków, wcześniaków kompatybilny z pulsoksymetrem RAD97NIBP*</t>
  </si>
  <si>
    <t>Mankiet NIBP jednopacjentowy neonatologiczny do pomiaru NIBP u noworodków i wcześniaków kompatybilny z kardiomonitorem B105*</t>
  </si>
  <si>
    <t>Mankiet NIBP jednopacjentowy neonatologiczny do pomiaru NIBP u noworodków i wcześniaków kompatybilny z kardiomonitorem B106*</t>
  </si>
  <si>
    <t xml:space="preserve">Jednorazowy noworodkowy układ oddechowy z ogrzewanym ramieniem wdechowym i wydechowym z automatyczną komorą nawilżacza z podstawą przeciw oparzeniową, kompatybilną z nawilżaczem typu Dräger Aquapor H300*, układ przeznaczony do stosowania u noworodków z objętością oddechową do 100 ml. Średnica rur i złączy 10 mm, komponenty przewodzące gaz nie zawierają lateksu, PVC i DEHP, długość rur wdechowo – wydechowych 1,7m, dodatkowa rura 40 cm możliwość wpięcia nebulizatora, wejście układu zabezpieczone kapturkiem, linia wdechowa i wydechowa wyposażona w porty  umożliwiające podłączenie z nawilżaczem. Układ zoptymalizowany do standardowych trybów wentylacji (SIMV, MMV, CPAP), jak również do HFO,  kompatybilny z respiratorem Babylog, VN500, VN600, mikrobiologicznie czysty
</t>
  </si>
  <si>
    <t>Jednorazowy, noworodkowy układ oddechowy z ogrzewanym ramieniem wdechowym, z automatyczną komorą nawilżacza z podstawą przeciw oparzeniową, kompatybilną z nawilżaczem typu Dräger Aquapor H300*, układ przeznaczony do stosowania u noworodków z objętością oddechową do 100 ml.  Średnica rur i złączy 10 mm,  wszystkie komponenty przewodzące gaz nie zawierają lateksu, PVC i DEHP, długość rur wdechowo – wydechowych 1,7m, dodatkowa rura 40 cm, możliwość wpięcia nebulizatora, wejście układu zabezpieczone kapturkiem, linia wdechowa wyposażona w porty  umożliwiający podłączenie z nawilżaczem, natomiast linia wydechowa w pułapkę wodną, linie oddechowe kodowane kolorystycznie. Układ zoptymalizowany do standardowych trybów wentylacji (SIMV, MMV, CPAP), jak również do HFO,  kompatybilny z respiratorem Babylog, VN500, VN600, mikrobiologicznie czysty</t>
  </si>
  <si>
    <t>Jednorazowy czujnik temperatury do inkubatora Giraffe Family* (posiadany przez Zamawiającego) do pomiaru temperatury wcześniaka przebywającego w inkubatorze</t>
  </si>
  <si>
    <t>Filtr powietrza do inkubatora firmy Giraffe Family* (posiadany przez Zamawiającego)</t>
  </si>
  <si>
    <t>61.</t>
  </si>
  <si>
    <t>Komplet elektrod przyssawkowych EKG</t>
  </si>
  <si>
    <t>Zestaw 6 elektrod przyssawkowych EKG dla osob dorosłych</t>
  </si>
  <si>
    <t>średnica 24 mm</t>
  </si>
  <si>
    <t>Torba na wymiociny jednorazowego użytku - wykonana z przeźroczystego materiału - co pozwala na łatwe rozpoznanie krwi w płynie, wyskalowana co 100 ml, pojemność 1500-2000 ml, posiadająca uchwyt umożliwiający higinicze zamknięcie, z maską o anatomicznym  kształcie twarzy, długi zbiornik umożliwiający używanie go przez pacjentów leżących</t>
  </si>
  <si>
    <t>Kaczka sanitarna  plastikowa - męska - 800-1200 ml</t>
  </si>
  <si>
    <t>1,2 X 38-40</t>
  </si>
  <si>
    <t>Czujnik SPO2 Nellcor (OxiMax) dla dorosłych wielorazowego użytku, kompatybilny z kardiomonitorem FX 2000*, FX 3000*, długość kabla 0,9 - 1,1m miękka końcówka</t>
  </si>
  <si>
    <t xml:space="preserve">Resuscytator przeznaczony dla jednego pacjenta, wykonany z SEBS wraz z maską twarzową z pompowanym mankietem i drenem tlenowym o długości 2,13 - 2,15 m zapakowany w worek foliowy. Objętość rezerwuaru tlenu 2600 lub 300 ml. Worek samorozprężalny charakteryzujący się wysoką sprężystością. Uchwyt na powierzchni worka oraz specjalna faktura jego powierzchni  pomaga w trzymaniu aparatu i  wyrównaniu siły uciśnięć. </t>
  </si>
  <si>
    <t xml:space="preserve">Resuscytator przeznaczony dla jednego pacjenta, wykonany z SEBS wraz z maską twarzową z pompowanym mankietem i drenem tlenowym o długości 2,13 - 2,15 m zapakowany w worek foliowy. Objętość rezerwuaru tlenu 2600 l. Worek samorozprężalny charakteryzujący się wysoką sprężystością. Uchwyt na powierzchni worka oraz specjalna faktura jego powierzchni  pomaga w trzymaniu aparatu i  wyrównaniu siły uciśnięć. </t>
  </si>
  <si>
    <t>Jednorazowy obwód do respiratora Trilogy firmy Philips*, jednoramienny 22 mm, obwód przeciekowy FEP z filtrem w strumieniu głównym i przy porcie wydechowym</t>
  </si>
  <si>
    <t>Cena jednostkowa brutto za opakowanie oferowane przez Wykonawcę [ZAOKR ((kol. 14*kol. 15) + kol. 14;2)]</t>
  </si>
  <si>
    <t xml:space="preserve">Cena jednostkowa brutto
za opakowanie oferowane przez Wykonawcę 
[ZAOKR ((kol. 13*kol. 14)
 + kol. 13;2)] </t>
  </si>
  <si>
    <t>Wartość netto [ZAOKR (kol.9*kol.14;2)]</t>
  </si>
  <si>
    <t>Wartość netto 
[ZAOKR
(kol.8*kol.13;2)]</t>
  </si>
  <si>
    <t>Wartość brutto [ZAOKR ((kol.16*kol.15) +kol. 16;2)]</t>
  </si>
  <si>
    <t>Wartość brutto 
[ZAOKR
((kol.15*kol.14)
+kol. 15;2)]</t>
  </si>
  <si>
    <t xml:space="preserve">Zestaw do konikotomii dla dzieci o średnicy 2 mm.  Seria i data ważności na opakowaniu, sterylny    </t>
  </si>
  <si>
    <t>Zestaw do konikotomii dla dorosłych o średnicy 4 mm.  Seria i data ważności na opakowaniu, sterylny.</t>
  </si>
  <si>
    <r>
      <t>Tępa igła do pobierania leków z</t>
    </r>
    <r>
      <rPr>
        <b/>
        <sz val="10"/>
        <rFont val="Tahoma"/>
        <family val="2"/>
        <charset val="238"/>
      </rPr>
      <t xml:space="preserve"> filtrem 5 mikronów</t>
    </r>
  </si>
  <si>
    <r>
      <t xml:space="preserve">Strzykawka do pomp infuzyjnych Luer-Lock  URSUS Firmy JANPOL - posiadane pompy </t>
    </r>
    <r>
      <rPr>
        <u/>
        <sz val="10"/>
        <rFont val="Tahoma"/>
        <family val="2"/>
        <charset val="238"/>
      </rPr>
      <t xml:space="preserve">nie pozwalają </t>
    </r>
    <r>
      <rPr>
        <sz val="10"/>
        <rFont val="Tahoma"/>
        <family val="2"/>
        <charset val="238"/>
      </rPr>
      <t>na stosowanie innych strzykawek</t>
    </r>
  </si>
  <si>
    <r>
      <t xml:space="preserve">Strzykawka do pomp infuzyjnych, bursztynowa,  Luer-Lock  URSUS Firmy JANPOL - posiadane pompy </t>
    </r>
    <r>
      <rPr>
        <u/>
        <sz val="10"/>
        <rFont val="Tahoma"/>
        <family val="2"/>
        <charset val="238"/>
      </rPr>
      <t xml:space="preserve">nie pozwalają </t>
    </r>
    <r>
      <rPr>
        <sz val="10"/>
        <rFont val="Tahoma"/>
        <family val="2"/>
        <charset val="238"/>
      </rPr>
      <t>na stosowanie innych strzykawek</t>
    </r>
  </si>
  <si>
    <t>Szczegółowy opis przedmiotu zamówienia - wymagania jakościowe odnoszące się do co najmniej głównych elementów składających się na przedmiot zamówienia zgodnie z art. 246 ust. 1 Ustawy Pzp</t>
  </si>
  <si>
    <t>Ilość opakowań oferowana*(po przeliczeniu ilości jednostek miary przez wielkość opakowania oferowanego przez Wykonawcę) [kol.5/kol 8]</t>
  </si>
  <si>
    <t>Kateter do drenażu klatki piersiowej z trokarem ostro zakończonym, z linią widoczną w promieniach RTG, wykonany z PVC o medycznej jakości, o optymalnie dobranej twardości i grubości ścianek, posiadający otwór centralny i minimum dwa otwory boczne.</t>
  </si>
  <si>
    <t>Ilość opakowań 
oferowana*(po przeliczeniu
ilości jednostek miary przez wielkość opakowania oferowanego
 przez Wykonawcę) [kol.5/kol 8]</t>
  </si>
  <si>
    <r>
      <t xml:space="preserve">Worek do zbiórki  moczu z odpływem (drenem) do użytku </t>
    </r>
    <r>
      <rPr>
        <b/>
        <u/>
        <sz val="10"/>
        <rFont val="Tahoma"/>
        <family val="2"/>
        <charset val="238"/>
      </rPr>
      <t>7 dniowego</t>
    </r>
  </si>
  <si>
    <t>Ilość opakowań 
oferowana* (po przeliczeniu
ilości jednostek miary przez wielkość  opakowania oferowanego przez Wykonawcę) [kol.5/kol 8]</t>
  </si>
  <si>
    <t>Cena jednostkowa
 netto  za opakowanie
 oferowane przez Wykonawcę</t>
  </si>
  <si>
    <r>
      <t>Zestaw uniwersalny do pomp infuzyjnych (kompatybilny do posiadanych pomp Plum A +</t>
    </r>
    <r>
      <rPr>
        <sz val="10"/>
        <color rgb="FFC00000"/>
        <rFont val="Tahoma"/>
        <family val="2"/>
        <charset val="238"/>
      </rPr>
      <t>*</t>
    </r>
    <r>
      <rPr>
        <sz val="10"/>
        <rFont val="Tahoma"/>
        <family val="2"/>
        <charset val="238"/>
      </rPr>
      <t>); sterylny</t>
    </r>
  </si>
  <si>
    <t xml:space="preserve">Jednorazowy, sterylny układ oddechowy do respiratorów OSIRIS 3* z zastawką wydechową, pakowany pojedynczo. - dopuszcza się mikrobiologicznie czyste
Bez lateksu. Długość przewodu: 1,5m -1,65. 
Rurka karbowana z zewnątrz, gładka powierzchnia w środku. 
Zestaw wyposażony w minimum 3 uchwyty na przewody sterowania zastawką wydechową oraz przewody do pomiaru przepływu.
Przewody pomiaru przepływu przeźroczyste, rozróżniane kolorem: kolory zgodne z kolorem króćców przyłączeniowych aparatu OSIRIS 3. 
Zastawka wydechowa zabezpieczająca przed dostaniem się do obwodu zewnętrznych ciał obcych. </t>
  </si>
  <si>
    <t xml:space="preserve">Elektroda monopolarna typu hak „L” (5mm) pozwala na precyzyjne, kontrolowane preparowanie,
koagulację naczyń i tkanek
</t>
  </si>
  <si>
    <t xml:space="preserve">Narzędzia monopolarne  - Mechanizm zapadkowy z rękojeścią, stal nierdzewna- mechanizmem zapadkowym, umożliwiającym zaciskowe zamykanie szczek ze stali nierdzewnej. Poliamidowa rękojeść posiada funkcję stałego, odwracalnego wyłączenia mechanizmu zapadkowego, Trzon wykonany z politetrafluorometylenu  powleczony czarnym aluminium o  średnicy 5 mm, długość 33 cm, możliwość podłączenia diatermii monopolarnej do gniazda męskiego na grzbietowej powierzchni graspera, trzon izolowany antyrefleksyjną powłoką, 360 stopniowa rotacja prawo i lewostronna.
Narzędzie współpracują z generatorami elektrochirurgicznymi trybie monopolarnym w ustawieniu cięcie lub koagulacja, spełniającymi normy bezpieczeństwa IEC 60601-1, IEC 60601-1-2 and IEC 60601-2-2, Materiały użyte do produkcji są wolne od związków DEPH oraz latexu. Wyamagane, Kleszcze chwytające proste z okienkiem, Kleszcze chwytające zaciskowe, Kleszcze chwytające proste, Kleszcze Babcock, Kleszcze typu zęby szczura, kleszcze typu kaczy dziób, Kleszcze jelitowe </t>
  </si>
  <si>
    <t xml:space="preserve">Dysektor Meryland Trzon wykonany z politetrafluorometylenu  powleczony czarnym aluminium o  średnicy 5 mm, długość 33 cm, </t>
  </si>
  <si>
    <t>Ilość opakowań 
oferowana*(po przeliczeniu ilości jednostek miary przez wielkość
 opakowania oferowanego  przez Wykonawcę)  [kol.5/kol 8]</t>
  </si>
  <si>
    <t>Cena jednostkowa
 netto za opakowanie
 oferowane 
przez Wykonawcę</t>
  </si>
  <si>
    <t>Ilość opakowań 
oferowana*(po przeliczeniu
ilości jednostek miary przez wielkość
 opakowania oferowanego  przez Wykonawcę) [kol.5/kol 7]</t>
  </si>
  <si>
    <t>Ilość opakowań 
oferowana* (po przeliczeniu
ilości jednostek miary przez wielkość  opakowania oferowanego  przez Wykonawcę)  [kol.5/kol 8]</t>
  </si>
  <si>
    <t>Ilość opakowań 
oferowana* (po przeliczeniu
ilości jednostek miary przez wielkość
 opakowania oferowanego przez Wykonawcę)  [kol.5/kol 8]</t>
  </si>
  <si>
    <t>Cena jednostkowa
 netto  za opakowanie
 oferowane  przez Wykonawcę</t>
  </si>
  <si>
    <t>Ilość opakowań oferowana*
(po przeliczeniu ilości jednostek miary przez wielkość  opakowania oferowanego przez Wykonawcę) [kol.5/kol 8]</t>
  </si>
  <si>
    <t xml:space="preserve">Cena jednostkowa brutto
za opakowanie oferowane  przez Wykonawcę 
[ZAOKR ((kol. 13*kol. 14)
 + kol. 13;2)] </t>
  </si>
  <si>
    <t>Ilość opakowań 
oferowana*(po przeliczeniu
ilości jednostek miary przez wielkość opakowania oferowanego  przez Wykonawcę) [kol.5/kol 7]</t>
  </si>
  <si>
    <t>Ilość opakowań 
oferowana*(po przeliczeniu
ilości jednostek miary przez wielkość  opakowania oferowanego przez Wykonawcę)
 [kol.5/kol 7]</t>
  </si>
  <si>
    <t xml:space="preserve">Cena jednostkowa brutto
za opakowanie 
oferowane przez Wykonawcę [ZAOKR
((kol. 13*kol. 14)
 + kol. 13;2)] </t>
  </si>
  <si>
    <r>
      <t>Zestaw do toalety jamy ustnej zawierający</t>
    </r>
    <r>
      <rPr>
        <u/>
        <sz val="10"/>
        <rFont val="Tahoma"/>
        <family val="2"/>
        <charset val="238"/>
      </rPr>
      <t xml:space="preserve"> szczotkę  do zębów oraz  gąbkę </t>
    </r>
    <r>
      <rPr>
        <sz val="10"/>
        <rFont val="Tahoma"/>
        <family val="2"/>
        <charset val="238"/>
      </rPr>
      <t>z odsysaniem z zagiętą końcówką, pokryte dwuwęglanem sodu, bezalkoholowy płyn do płukania jamy ustnej z 1,5 % roztworem nadtlenku wodoru oraz preparat nawilżający do ust na bazie wodnej.</t>
    </r>
  </si>
  <si>
    <t>Ilość opakowań oferowana*(po przeliczeniu ilości jednostek miary przez wielkość  opakowania oferowanego przez Wykonawcę)
 [kol.5/kol 8]</t>
  </si>
  <si>
    <t>Ilość opakowań 
oferowana* (po przeliczeniu
ilości jednostek miary przez wielkość opakowania oferowanego przez Wykonawcę) [kol.5/kol 8]</t>
  </si>
  <si>
    <r>
      <t xml:space="preserve">Fartuch  z </t>
    </r>
    <r>
      <rPr>
        <u/>
        <sz val="10"/>
        <rFont val="Tahoma"/>
        <family val="2"/>
        <charset val="238"/>
      </rPr>
      <t>grubej</t>
    </r>
    <r>
      <rPr>
        <sz val="10"/>
        <rFont val="Tahoma"/>
        <family val="2"/>
        <charset val="238"/>
      </rPr>
      <t xml:space="preserve"> folii </t>
    </r>
  </si>
  <si>
    <r>
      <t xml:space="preserve">Fartuch wykonany z </t>
    </r>
    <r>
      <rPr>
        <u/>
        <sz val="10"/>
        <rFont val="Tahoma"/>
        <family val="2"/>
        <charset val="238"/>
      </rPr>
      <t>grubej</t>
    </r>
    <r>
      <rPr>
        <sz val="10"/>
        <rFont val="Tahoma"/>
        <family val="2"/>
        <charset val="238"/>
      </rPr>
      <t xml:space="preserve"> folii używany na bloku operacyjnym i porodowym </t>
    </r>
  </si>
  <si>
    <r>
      <t xml:space="preserve">Elektrody do EKG pediatryczne </t>
    </r>
    <r>
      <rPr>
        <u/>
        <sz val="10"/>
        <rFont val="Tahoma"/>
        <family val="2"/>
        <charset val="238"/>
      </rPr>
      <t>- bez kabelka</t>
    </r>
    <r>
      <rPr>
        <sz val="10"/>
        <rFont val="Tahoma"/>
        <family val="2"/>
        <charset val="238"/>
      </rPr>
      <t xml:space="preserve"> kompatybilne z aparatami do pomiarów parametrów życiowych firmy Philips (sprzęt posiadany przez Zamawijącego)</t>
    </r>
  </si>
  <si>
    <t>Jednorazowy zestaw chirurgiczny, jałowy, w składzie: 
1 x kleszczyki metalowe chirurgiczne typu Kocher 14 cm,        
1 x nożyczki metalowe zagięte typu Mayo 15,5 cm    
1 x pęseta metalowa chirurgiczna prosta 14 cm                           
1 x pęseta metalowa anatomiczna prosta 14 cm,  1 x imadło metalowe chirurgiczne typu Mayo-Hegar 14 cm                        5 x tupferów z gazy bawełnianej lub włókniny</t>
  </si>
  <si>
    <t>Zamówienie maksymalne (Opcja 120%)</t>
  </si>
  <si>
    <t>…..……………………..………………………………….</t>
  </si>
  <si>
    <t>……………………..…………………………..………………………………………….</t>
  </si>
  <si>
    <t>Data, miejscowość,</t>
  </si>
  <si>
    <t>Podpis(y)*</t>
  </si>
  <si>
    <r>
      <t>*&lt;dokument należy sporządzić w formie elektronicznej lub postaci elektronicznej i podpisać kwalifikowanym podpisem elektronicznym podpisem zaufanym lub podpisem osobistym osoby/osób uprawnionej/-ych do reprezentacji Wykonawcy</t>
    </r>
    <r>
      <rPr>
        <sz val="10"/>
        <color indexed="8"/>
        <rFont val="Tahoma"/>
        <family val="2"/>
        <charset val="238"/>
      </rPr>
      <t xml:space="preserve"> </t>
    </r>
    <r>
      <rPr>
        <i/>
        <sz val="10"/>
        <color indexed="62"/>
        <rFont val="Tahoma"/>
        <family val="2"/>
        <charset val="238"/>
      </rPr>
      <t>lub Pełnomocnika Wykonawców wspólnie ubiegających się o Zamówienie o ile z treści pełnomocnictwa wynika upoważnienie do złożenia stosowanego oświadczenia &gt;</t>
    </r>
    <r>
      <rPr>
        <sz val="10"/>
        <color indexed="8"/>
        <rFont val="Tahoma"/>
        <family val="2"/>
        <charset val="238"/>
      </rPr>
      <t xml:space="preserve"> </t>
    </r>
  </si>
  <si>
    <t>Zamówienie podstawowe  - przenieść kwotę brutto do FORMULARZA OFERTOWEGO OGÓLNEGO - załącznik nr 1 do SWZ</t>
  </si>
  <si>
    <r>
      <rPr>
        <b/>
        <sz val="10"/>
        <color theme="5" tint="-0.499984740745262"/>
        <rFont val="Tahoma"/>
        <family val="2"/>
        <charset val="238"/>
      </rPr>
      <t xml:space="preserve">(**) </t>
    </r>
    <r>
      <rPr>
        <sz val="10"/>
        <rFont val="Tahoma"/>
        <family val="2"/>
        <charset val="238"/>
      </rPr>
      <t>Zamówienie minimalne  - przenieść kwotę brutto do FORMULARZA OFERTOWEGO OGÓLNEGO - załącznik nr 1 do SWZ</t>
    </r>
  </si>
  <si>
    <r>
      <rPr>
        <sz val="10"/>
        <color indexed="60"/>
        <rFont val="Tahoma"/>
        <family val="2"/>
        <charset val="238"/>
      </rPr>
      <t>(*)</t>
    </r>
    <r>
      <rPr>
        <sz val="10"/>
        <rFont val="Tahoma"/>
        <family val="2"/>
        <charset val="238"/>
      </rPr>
      <t xml:space="preserve"> Podane ilości Towaru są wielkościami orientacyjnymi niezbędnymi do obliczenia wartości Zamówienia (zamówienie podstawowe) przez Wykonawcę i mogą ulec zmianie (tzn. zmniejszeniu lub zwiększeniu) w trakcie trwania Umowy w ramach zamówień zamiennie bilansujących się w ramach wynagrodzenia umownego.</t>
    </r>
  </si>
  <si>
    <r>
      <rPr>
        <sz val="10"/>
        <color indexed="60"/>
        <rFont val="Tahoma"/>
        <family val="2"/>
        <charset val="238"/>
      </rPr>
      <t>(**)</t>
    </r>
    <r>
      <rPr>
        <sz val="10"/>
        <rFont val="Tahoma"/>
        <family val="2"/>
        <charset val="238"/>
      </rPr>
      <t xml:space="preserve"> Minimalna wartość zamówionego Towaru w ramach Umowy wynosi 70% wartości Towaru obliczonego na podstawie  ilości wskazanych w kolumnie 5. 2. Zamawiający zastrzega, iż ewentualny zakres realizacji przedmiotu Umowy powyżej Zamówienia minimalnego nie stanowi zobowiązania (w tym finansowego) Zamawiającego zaciąganego w momencie zawarcia Umowy. </t>
    </r>
  </si>
  <si>
    <r>
      <t xml:space="preserve">Zamówienie podstawowe  - </t>
    </r>
    <r>
      <rPr>
        <sz val="10"/>
        <color theme="5" tint="-0.499984740745262"/>
        <rFont val="Tahoma"/>
        <family val="2"/>
        <charset val="238"/>
      </rPr>
      <t>przenieść kwotę brutto do FORMULARZA OFERTOWEGO OGÓLNEGO - załącznik nr 1 do SWZ</t>
    </r>
  </si>
  <si>
    <r>
      <rPr>
        <b/>
        <sz val="10"/>
        <color theme="5" tint="-0.499984740745262"/>
        <rFont val="Tahoma"/>
        <family val="2"/>
        <charset val="238"/>
      </rPr>
      <t xml:space="preserve">(**) </t>
    </r>
    <r>
      <rPr>
        <sz val="10"/>
        <rFont val="Tahoma"/>
        <family val="2"/>
        <charset val="238"/>
      </rPr>
      <t>Zamówienie minimalne  - p</t>
    </r>
    <r>
      <rPr>
        <sz val="10"/>
        <color theme="5" tint="-0.499984740745262"/>
        <rFont val="Tahoma"/>
        <family val="2"/>
        <charset val="238"/>
      </rPr>
      <t>rzenieść kwotę brutto do FORMULARZA OFERTOWEGO OGÓLNEGO - załącznik nr 1 do SWZ</t>
    </r>
  </si>
  <si>
    <r>
      <rPr>
        <b/>
        <sz val="10"/>
        <color theme="5" tint="-0.499984740745262"/>
        <rFont val="Tahoma"/>
        <family val="2"/>
        <charset val="238"/>
      </rPr>
      <t xml:space="preserve">(**) </t>
    </r>
    <r>
      <rPr>
        <sz val="10"/>
        <rFont val="Tahoma"/>
        <family val="2"/>
        <charset val="238"/>
      </rPr>
      <t>Zamówienie minimalne  -</t>
    </r>
    <r>
      <rPr>
        <sz val="10"/>
        <color theme="5" tint="-0.499984740745262"/>
        <rFont val="Tahoma"/>
        <family val="2"/>
        <charset val="238"/>
      </rPr>
      <t xml:space="preserve"> przenieść kwotę brutto do FORMULARZA OFERTOWEGO OGÓLNEGO - załącznik nr 1 do SWZ</t>
    </r>
  </si>
  <si>
    <t xml:space="preserve"> (SUMA CZĘŚĆ I+ CZĘŚĆ II) - Zamówienie podstawowe  - przenieść kwotę brutto do FORMULARZA OFERTOWEGO OGÓLNEGO - załącznik nr 1 do SWZ</t>
  </si>
  <si>
    <r>
      <t>Ilość jednostek miary  (wg. wielkości opakowania oczekiwanego przez Zamawiającego)</t>
    </r>
    <r>
      <rPr>
        <sz val="10"/>
        <color theme="5" tint="-0.499984740745262"/>
        <rFont val="Tahoma"/>
        <family val="2"/>
        <charset val="238"/>
      </rPr>
      <t xml:space="preserve"> (*)</t>
    </r>
  </si>
  <si>
    <t>32F, 36F</t>
  </si>
  <si>
    <r>
      <t xml:space="preserve">Maska tlenowa  dla dzieci z workiem z otworami wentylacyjnymi </t>
    </r>
    <r>
      <rPr>
        <b/>
        <sz val="10"/>
        <rFont val="Tahoma"/>
        <family val="2"/>
        <charset val="238"/>
      </rPr>
      <t>z silikonowymi zastawkami uniemożliwiającymi dostawanie się wydychanego powietrza do rezerwuaru.</t>
    </r>
    <r>
      <rPr>
        <sz val="10"/>
        <rFont val="Tahoma"/>
        <family val="2"/>
        <charset val="238"/>
      </rPr>
      <t>. Seria i data ważności na opakowaniu.</t>
    </r>
  </si>
  <si>
    <r>
      <t>Maska tlenowa dla dorosłych z workiem z otworami wentylacyjnymi</t>
    </r>
    <r>
      <rPr>
        <b/>
        <sz val="10"/>
        <rFont val="Tahoma"/>
        <family val="2"/>
        <charset val="238"/>
      </rPr>
      <t xml:space="preserve"> z silikonowymi zastawkami uniemożliwiającymi dostawanie się wydychanego powietrza do rezerwuaru.</t>
    </r>
    <r>
      <rPr>
        <sz val="10"/>
        <rFont val="Tahoma"/>
        <family val="2"/>
        <charset val="238"/>
      </rPr>
      <t xml:space="preserve"> Seria i data ważności na opakowaniu.</t>
    </r>
  </si>
  <si>
    <t xml:space="preserve">Ilość jednostek miary (*) </t>
  </si>
  <si>
    <t>Ilość jednostek miary  (wg. wielkości opakowania oczekiwanego przez Zamawiającego) (*)</t>
  </si>
  <si>
    <t>Ilość jednostek miary  (wg. wielkości opakowania oczekiwanego przez Zamawiającego)(*)</t>
  </si>
  <si>
    <t>Ilość jednostek miary  (*)</t>
  </si>
  <si>
    <t xml:space="preserve">Ilość jednostek miary(*)  </t>
  </si>
  <si>
    <t>Basen jednorazowy płaski *</t>
  </si>
  <si>
    <t>Podstawa basenu płaskiego *</t>
  </si>
  <si>
    <t>Kaczka męska jednorazowa *</t>
  </si>
  <si>
    <t>Miski nerkowate jednorazowe *  (***)</t>
  </si>
  <si>
    <t>Miska jednorazowa do mycia wzmocniona *(***)</t>
  </si>
  <si>
    <t>Miska jednorazowa do mycia *(***)</t>
  </si>
  <si>
    <t>Ilość jednostek miary zamawiana (wg. wielkości opakowania oczekiwanego przez Zamawiającego)(*)</t>
  </si>
  <si>
    <t>Pakiet nr 49 - Akcesoria do systemu Blanketroll III</t>
  </si>
  <si>
    <t>Zestaw jednopacjentowych okryć, które pozwalają, w połączeniu z systemem Blanketroll posiadanego przez Zamawiającego, na pełną kontrolę temperatury pacjenta. Zestaw składający się z:
czepca, kamizelki i okrycia dolnych części ciała.
Każdy element wymiany cieplnej posiada niezależne podłączenie do urządzenia, dzięki czemu ogrzewanie lub chłodzenie pacjenta odbywa się w najkrótszym możliwym czasie.</t>
  </si>
</sst>
</file>

<file path=xl/styles.xml><?xml version="1.0" encoding="utf-8"?>
<styleSheet xmlns="http://schemas.openxmlformats.org/spreadsheetml/2006/main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#,##0_ ;\-#,##0\ "/>
    <numFmt numFmtId="167" formatCode="_-* #,##0.00\ [$zł-415]_-;\-* #,##0.00\ [$zł-415]_-;_-* &quot;-&quot;??\ [$zł-415]_-;_-@_-"/>
    <numFmt numFmtId="168" formatCode="#,##0.00&quot; zł&quot;"/>
    <numFmt numFmtId="169" formatCode="#,##0.00&quot; zł&quot;;[Red]\-#,##0.00&quot; zł&quot;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color theme="1"/>
      <name val="RotisSansSerif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Calibri"/>
      <family val="2"/>
      <scheme val="minor"/>
    </font>
    <font>
      <i/>
      <sz val="10"/>
      <name val="Tahoma"/>
      <family val="2"/>
      <charset val="238"/>
    </font>
    <font>
      <u/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u/>
      <sz val="10"/>
      <color rgb="FFC00000"/>
      <name val="Tahoma"/>
      <family val="2"/>
      <charset val="238"/>
    </font>
    <font>
      <sz val="10"/>
      <color rgb="FFC00000"/>
      <name val="Tahoma"/>
      <family val="2"/>
      <charset val="238"/>
    </font>
    <font>
      <sz val="10"/>
      <color rgb="FF000000"/>
      <name val="Tahoma"/>
      <family val="2"/>
      <charset val="238"/>
    </font>
    <font>
      <u/>
      <sz val="10"/>
      <color theme="1"/>
      <name val="Tahoma"/>
      <family val="2"/>
      <charset val="238"/>
    </font>
    <font>
      <sz val="10"/>
      <name val="Consolas"/>
      <family val="3"/>
      <charset val="238"/>
    </font>
    <font>
      <sz val="10"/>
      <name val="Tahoma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charset val="238"/>
    </font>
    <font>
      <b/>
      <u/>
      <sz val="10"/>
      <name val="Tahoma"/>
      <family val="2"/>
      <charset val="238"/>
    </font>
    <font>
      <i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C00000"/>
      <name val="Czcionka tekstu podstawowego"/>
      <family val="2"/>
      <charset val="238"/>
    </font>
    <font>
      <i/>
      <sz val="10"/>
      <name val="Tahoma"/>
      <family val="2"/>
    </font>
    <font>
      <sz val="10"/>
      <name val="Calibri"/>
      <family val="2"/>
    </font>
    <font>
      <sz val="10"/>
      <color theme="1"/>
      <name val="Tahoma"/>
      <family val="2"/>
    </font>
    <font>
      <u/>
      <sz val="10"/>
      <color rgb="FF2C363A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rgb="FF0000CC"/>
      <name val="Tahoma"/>
      <family val="2"/>
      <charset val="238"/>
    </font>
    <font>
      <i/>
      <sz val="10"/>
      <color rgb="FF1F4E79"/>
      <name val="Tahoma"/>
      <family val="2"/>
      <charset val="238"/>
    </font>
    <font>
      <i/>
      <sz val="10"/>
      <color indexed="62"/>
      <name val="Tahoma"/>
      <family val="2"/>
      <charset val="238"/>
    </font>
    <font>
      <sz val="10"/>
      <color theme="5" tint="-0.499984740745262"/>
      <name val="Tahoma"/>
      <family val="2"/>
      <charset val="238"/>
    </font>
    <font>
      <b/>
      <sz val="10"/>
      <color theme="5" tint="-0.499984740745262"/>
      <name val="Tahoma"/>
      <family val="2"/>
      <charset val="238"/>
    </font>
    <font>
      <sz val="10"/>
      <color indexed="60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/>
    <xf numFmtId="0" fontId="4" fillId="0" borderId="0"/>
    <xf numFmtId="0" fontId="5" fillId="0" borderId="0"/>
    <xf numFmtId="0" fontId="6" fillId="0" borderId="0"/>
    <xf numFmtId="0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3" fillId="0" borderId="0"/>
    <xf numFmtId="44" fontId="6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43" fontId="3" fillId="0" borderId="0" applyFont="0" applyFill="0" applyBorder="0" applyAlignment="0" applyProtection="0"/>
    <xf numFmtId="0" fontId="9" fillId="0" borderId="0" applyFill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 applyFill="0" applyProtection="0"/>
    <xf numFmtId="9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43">
    <xf numFmtId="0" fontId="0" fillId="0" borderId="0" xfId="0"/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1" xfId="2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4" fontId="14" fillId="0" borderId="1" xfId="3" applyNumberFormat="1" applyFont="1" applyFill="1" applyBorder="1" applyAlignment="1">
      <alignment horizontal="center" vertical="center" wrapText="1"/>
    </xf>
    <xf numFmtId="164" fontId="14" fillId="0" borderId="1" xfId="4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horizontal="right" vertical="center" wrapText="1"/>
    </xf>
    <xf numFmtId="9" fontId="14" fillId="0" borderId="1" xfId="27" applyFont="1" applyFill="1" applyBorder="1" applyAlignment="1">
      <alignment horizontal="center" vertical="center" wrapText="1"/>
    </xf>
    <xf numFmtId="44" fontId="14" fillId="0" borderId="1" xfId="49" applyFont="1" applyFill="1" applyBorder="1" applyAlignment="1">
      <alignment horizontal="right" vertical="center" wrapText="1"/>
    </xf>
    <xf numFmtId="44" fontId="14" fillId="0" borderId="1" xfId="1" applyNumberFormat="1" applyFont="1" applyFill="1" applyBorder="1" applyAlignment="1">
      <alignment horizontal="center" vertical="center" wrapText="1"/>
    </xf>
    <xf numFmtId="44" fontId="14" fillId="0" borderId="2" xfId="49" applyFont="1" applyFill="1" applyBorder="1" applyAlignment="1">
      <alignment horizontal="right" vertical="center" wrapText="1"/>
    </xf>
    <xf numFmtId="0" fontId="17" fillId="0" borderId="1" xfId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vertical="center" wrapText="1"/>
    </xf>
    <xf numFmtId="44" fontId="14" fillId="2" borderId="1" xfId="1" applyNumberFormat="1" applyFont="1" applyFill="1" applyBorder="1" applyAlignment="1">
      <alignment horizontal="right" vertical="center" wrapText="1"/>
    </xf>
    <xf numFmtId="0" fontId="17" fillId="2" borderId="1" xfId="1" applyFont="1" applyFill="1" applyBorder="1" applyAlignment="1">
      <alignment horizontal="left" vertical="center" wrapText="1"/>
    </xf>
    <xf numFmtId="49" fontId="14" fillId="6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44" fontId="10" fillId="0" borderId="1" xfId="1" applyNumberFormat="1" applyFont="1" applyFill="1" applyBorder="1" applyAlignment="1">
      <alignment horizontal="right" vertical="center" wrapText="1"/>
    </xf>
    <xf numFmtId="44" fontId="10" fillId="0" borderId="2" xfId="1" applyNumberFormat="1" applyFont="1" applyFill="1" applyBorder="1" applyAlignment="1">
      <alignment horizontal="right" vertical="center" wrapText="1"/>
    </xf>
    <xf numFmtId="0" fontId="14" fillId="2" borderId="1" xfId="1" applyFont="1" applyFill="1" applyBorder="1" applyAlignment="1">
      <alignment horizontal="center" vertical="center" wrapText="1"/>
    </xf>
    <xf numFmtId="44" fontId="10" fillId="2" borderId="1" xfId="49" applyFont="1" applyFill="1" applyBorder="1" applyAlignment="1">
      <alignment vertical="center" wrapText="1"/>
    </xf>
    <xf numFmtId="44" fontId="10" fillId="2" borderId="2" xfId="49" applyFont="1" applyFill="1" applyBorder="1" applyAlignment="1">
      <alignment vertical="center" wrapText="1"/>
    </xf>
    <xf numFmtId="0" fontId="19" fillId="0" borderId="0" xfId="1" applyFont="1"/>
    <xf numFmtId="0" fontId="15" fillId="0" borderId="0" xfId="0" applyFont="1"/>
    <xf numFmtId="0" fontId="14" fillId="0" borderId="1" xfId="9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44" fontId="14" fillId="0" borderId="1" xfId="49" applyFont="1" applyFill="1" applyBorder="1" applyAlignment="1">
      <alignment vertical="center" wrapText="1"/>
    </xf>
    <xf numFmtId="9" fontId="14" fillId="0" borderId="1" xfId="49" applyNumberFormat="1" applyFont="1" applyFill="1" applyBorder="1" applyAlignment="1">
      <alignment horizontal="center" vertical="center" wrapText="1"/>
    </xf>
    <xf numFmtId="44" fontId="14" fillId="0" borderId="1" xfId="1" applyNumberFormat="1" applyFont="1" applyFill="1" applyBorder="1" applyAlignment="1">
      <alignment vertical="center" wrapText="1"/>
    </xf>
    <xf numFmtId="0" fontId="19" fillId="0" borderId="1" xfId="1" applyFont="1" applyBorder="1" applyAlignment="1">
      <alignment horizontal="center" vertical="center"/>
    </xf>
    <xf numFmtId="44" fontId="14" fillId="0" borderId="1" xfId="49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vertical="center" wrapText="1"/>
    </xf>
    <xf numFmtId="0" fontId="14" fillId="3" borderId="1" xfId="1" applyFont="1" applyFill="1" applyBorder="1" applyAlignment="1">
      <alignment horizontal="center" vertical="center" wrapText="1"/>
    </xf>
    <xf numFmtId="165" fontId="14" fillId="0" borderId="1" xfId="49" applyNumberFormat="1" applyFont="1" applyFill="1" applyBorder="1" applyAlignment="1" applyProtection="1">
      <alignment vertical="center" wrapText="1"/>
    </xf>
    <xf numFmtId="9" fontId="14" fillId="0" borderId="1" xfId="49" applyNumberFormat="1" applyFont="1" applyFill="1" applyBorder="1" applyAlignment="1" applyProtection="1">
      <alignment horizontal="center" vertical="center" wrapText="1"/>
    </xf>
    <xf numFmtId="165" fontId="14" fillId="0" borderId="1" xfId="1" applyNumberFormat="1" applyFont="1" applyFill="1" applyBorder="1" applyAlignment="1">
      <alignment vertical="center" wrapText="1"/>
    </xf>
    <xf numFmtId="0" fontId="17" fillId="0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9" fontId="14" fillId="0" borderId="1" xfId="2" applyNumberFormat="1" applyFont="1" applyFill="1" applyBorder="1" applyAlignment="1">
      <alignment horizontal="right" vertical="center" wrapText="1"/>
    </xf>
    <xf numFmtId="165" fontId="14" fillId="0" borderId="1" xfId="1" applyNumberFormat="1" applyFont="1" applyFill="1" applyBorder="1" applyAlignment="1">
      <alignment horizontal="right" vertical="center" wrapText="1"/>
    </xf>
    <xf numFmtId="8" fontId="14" fillId="6" borderId="1" xfId="51" applyNumberFormat="1" applyFont="1" applyFill="1" applyBorder="1" applyAlignment="1">
      <alignment vertical="center" wrapText="1"/>
    </xf>
    <xf numFmtId="9" fontId="14" fillId="6" borderId="1" xfId="27" applyFont="1" applyFill="1" applyBorder="1" applyAlignment="1">
      <alignment horizontal="center" vertical="center" wrapText="1"/>
    </xf>
    <xf numFmtId="8" fontId="14" fillId="2" borderId="1" xfId="51" applyNumberFormat="1" applyFont="1" applyFill="1" applyBorder="1" applyAlignment="1">
      <alignment vertical="center" wrapText="1"/>
    </xf>
    <xf numFmtId="44" fontId="14" fillId="6" borderId="1" xfId="51" applyNumberFormat="1" applyFont="1" applyFill="1" applyBorder="1" applyAlignment="1">
      <alignment vertical="center" wrapText="1"/>
    </xf>
    <xf numFmtId="44" fontId="14" fillId="0" borderId="1" xfId="51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44" fontId="14" fillId="2" borderId="1" xfId="3" applyNumberFormat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4" fillId="5" borderId="1" xfId="1" applyFont="1" applyFill="1" applyBorder="1" applyAlignment="1">
      <alignment vertical="center" wrapText="1"/>
    </xf>
    <xf numFmtId="0" fontId="22" fillId="2" borderId="1" xfId="1" applyFont="1" applyFill="1" applyBorder="1" applyAlignment="1">
      <alignment horizontal="center" vertical="center" wrapText="1"/>
    </xf>
    <xf numFmtId="165" fontId="14" fillId="5" borderId="1" xfId="46" applyNumberFormat="1" applyFont="1" applyFill="1" applyBorder="1" applyAlignment="1" applyProtection="1">
      <alignment vertical="center" wrapText="1"/>
    </xf>
    <xf numFmtId="9" fontId="14" fillId="5" borderId="1" xfId="46" applyNumberFormat="1" applyFont="1" applyFill="1" applyBorder="1" applyAlignment="1" applyProtection="1">
      <alignment horizontal="center" vertical="center" wrapText="1"/>
    </xf>
    <xf numFmtId="165" fontId="14" fillId="2" borderId="1" xfId="1" applyNumberFormat="1" applyFont="1" applyFill="1" applyBorder="1" applyAlignment="1">
      <alignment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23" fillId="5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165" fontId="14" fillId="4" borderId="1" xfId="1" applyNumberFormat="1" applyFont="1" applyFill="1" applyBorder="1" applyAlignment="1">
      <alignment horizontal="right" vertical="center" wrapText="1"/>
    </xf>
    <xf numFmtId="44" fontId="14" fillId="2" borderId="1" xfId="46" applyFont="1" applyFill="1" applyBorder="1" applyAlignment="1">
      <alignment vertical="center" wrapText="1"/>
    </xf>
    <xf numFmtId="0" fontId="14" fillId="5" borderId="1" xfId="1" applyNumberFormat="1" applyFont="1" applyFill="1" applyBorder="1" applyAlignment="1">
      <alignment vertical="center" wrapText="1"/>
    </xf>
    <xf numFmtId="165" fontId="14" fillId="5" borderId="1" xfId="5" applyNumberFormat="1" applyFont="1" applyFill="1" applyBorder="1" applyAlignment="1" applyProtection="1">
      <alignment vertical="center" wrapText="1"/>
    </xf>
    <xf numFmtId="9" fontId="14" fillId="5" borderId="1" xfId="5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5" fontId="10" fillId="5" borderId="1" xfId="5" applyNumberFormat="1" applyFont="1" applyFill="1" applyBorder="1" applyAlignment="1" applyProtection="1">
      <alignment vertical="center" wrapText="1"/>
    </xf>
    <xf numFmtId="9" fontId="10" fillId="5" borderId="1" xfId="5" applyNumberFormat="1" applyFont="1" applyFill="1" applyBorder="1" applyAlignment="1" applyProtection="1">
      <alignment horizontal="center" vertical="center" wrapText="1"/>
    </xf>
    <xf numFmtId="44" fontId="10" fillId="0" borderId="1" xfId="1" applyNumberFormat="1" applyFont="1" applyFill="1" applyBorder="1" applyAlignment="1">
      <alignment vertical="center" wrapText="1"/>
    </xf>
    <xf numFmtId="44" fontId="10" fillId="0" borderId="1" xfId="49" applyFont="1" applyFill="1" applyBorder="1" applyAlignment="1">
      <alignment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44" fontId="10" fillId="2" borderId="1" xfId="5" applyFont="1" applyFill="1" applyBorder="1" applyAlignment="1">
      <alignment vertical="center" wrapText="1"/>
    </xf>
    <xf numFmtId="0" fontId="24" fillId="0" borderId="0" xfId="1" applyFont="1"/>
    <xf numFmtId="2" fontId="14" fillId="3" borderId="0" xfId="1" applyNumberFormat="1" applyFont="1" applyFill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8" fontId="14" fillId="0" borderId="1" xfId="33" applyNumberFormat="1" applyFont="1" applyFill="1" applyBorder="1" applyAlignment="1">
      <alignment horizontal="center" vertical="center" wrapText="1"/>
    </xf>
    <xf numFmtId="9" fontId="14" fillId="0" borderId="1" xfId="33" applyNumberFormat="1" applyFont="1" applyFill="1" applyBorder="1" applyAlignment="1">
      <alignment horizontal="center" vertical="center" wrapText="1"/>
    </xf>
    <xf numFmtId="44" fontId="14" fillId="0" borderId="2" xfId="49" applyFont="1" applyFill="1" applyBorder="1" applyAlignment="1">
      <alignment vertical="center" wrapText="1"/>
    </xf>
    <xf numFmtId="44" fontId="14" fillId="0" borderId="1" xfId="33" applyNumberFormat="1" applyFont="1" applyFill="1" applyBorder="1" applyAlignment="1">
      <alignment vertical="center" wrapText="1"/>
    </xf>
    <xf numFmtId="44" fontId="14" fillId="0" borderId="2" xfId="1" applyNumberFormat="1" applyFont="1" applyFill="1" applyBorder="1" applyAlignment="1">
      <alignment horizontal="right" vertical="center" wrapText="1"/>
    </xf>
    <xf numFmtId="44" fontId="14" fillId="0" borderId="1" xfId="33" applyFont="1" applyFill="1" applyBorder="1" applyAlignment="1">
      <alignment vertical="center" wrapText="1"/>
    </xf>
    <xf numFmtId="44" fontId="14" fillId="0" borderId="2" xfId="33" applyFont="1" applyFill="1" applyBorder="1" applyAlignment="1">
      <alignment vertical="center" wrapText="1"/>
    </xf>
    <xf numFmtId="0" fontId="14" fillId="0" borderId="1" xfId="2" quotePrefix="1" applyFont="1" applyFill="1" applyBorder="1" applyAlignment="1">
      <alignment horizontal="center" vertical="center" wrapText="1"/>
    </xf>
    <xf numFmtId="0" fontId="17" fillId="0" borderId="1" xfId="2" quotePrefix="1" applyFont="1" applyFill="1" applyBorder="1" applyAlignment="1">
      <alignment horizontal="center" vertical="center" wrapText="1"/>
    </xf>
    <xf numFmtId="0" fontId="14" fillId="0" borderId="1" xfId="2" quotePrefix="1" applyFont="1" applyFill="1" applyBorder="1" applyAlignment="1">
      <alignment horizontal="left" vertical="center" wrapText="1"/>
    </xf>
    <xf numFmtId="44" fontId="14" fillId="0" borderId="1" xfId="44" applyNumberFormat="1" applyFont="1" applyFill="1" applyBorder="1" applyAlignment="1">
      <alignment horizontal="center" vertical="center" wrapText="1"/>
    </xf>
    <xf numFmtId="9" fontId="14" fillId="0" borderId="1" xfId="44" quotePrefix="1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horizontal="left" vertical="center" wrapText="1"/>
    </xf>
    <xf numFmtId="0" fontId="17" fillId="0" borderId="1" xfId="1" quotePrefix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vertical="center" wrapText="1"/>
    </xf>
    <xf numFmtId="8" fontId="14" fillId="0" borderId="1" xfId="1" applyNumberFormat="1" applyFont="1" applyFill="1" applyBorder="1" applyAlignment="1">
      <alignment horizontal="right" vertical="center" wrapText="1"/>
    </xf>
    <xf numFmtId="164" fontId="14" fillId="0" borderId="1" xfId="44" applyNumberFormat="1" applyFont="1" applyFill="1" applyBorder="1" applyAlignment="1">
      <alignment horizontal="right" vertical="center"/>
    </xf>
    <xf numFmtId="0" fontId="25" fillId="2" borderId="1" xfId="1" quotePrefix="1" applyFont="1" applyFill="1" applyBorder="1" applyAlignment="1">
      <alignment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 wrapText="1"/>
    </xf>
    <xf numFmtId="8" fontId="14" fillId="0" borderId="1" xfId="44" applyNumberFormat="1" applyFont="1" applyFill="1" applyBorder="1" applyAlignment="1">
      <alignment horizontal="right" vertical="center" wrapText="1"/>
    </xf>
    <xf numFmtId="44" fontId="14" fillId="0" borderId="1" xfId="44" applyFont="1" applyFill="1" applyBorder="1" applyAlignment="1">
      <alignment vertical="center" wrapText="1"/>
    </xf>
    <xf numFmtId="44" fontId="14" fillId="0" borderId="2" xfId="44" applyFont="1" applyFill="1" applyBorder="1" applyAlignment="1">
      <alignment vertical="center" wrapText="1"/>
    </xf>
    <xf numFmtId="0" fontId="14" fillId="0" borderId="27" xfId="1" quotePrefix="1" applyFont="1" applyFill="1" applyBorder="1" applyAlignment="1">
      <alignment horizontal="center" vertical="center" wrapText="1"/>
    </xf>
    <xf numFmtId="0" fontId="17" fillId="0" borderId="27" xfId="1" quotePrefix="1" applyFont="1" applyFill="1" applyBorder="1" applyAlignment="1">
      <alignment horizontal="left" vertical="center" wrapText="1"/>
    </xf>
    <xf numFmtId="3" fontId="14" fillId="0" borderId="27" xfId="1" applyNumberFormat="1" applyFont="1" applyFill="1" applyBorder="1" applyAlignment="1">
      <alignment horizontal="center" vertical="center" wrapText="1"/>
    </xf>
    <xf numFmtId="0" fontId="14" fillId="0" borderId="27" xfId="1" applyFont="1" applyFill="1" applyBorder="1" applyAlignment="1">
      <alignment horizontal="center" vertical="center" wrapText="1"/>
    </xf>
    <xf numFmtId="0" fontId="14" fillId="0" borderId="27" xfId="1" quotePrefix="1" applyFont="1" applyFill="1" applyBorder="1" applyAlignment="1">
      <alignment horizontal="left" vertical="center" wrapText="1"/>
    </xf>
    <xf numFmtId="0" fontId="14" fillId="0" borderId="27" xfId="1" applyNumberFormat="1" applyFont="1" applyFill="1" applyBorder="1" applyAlignment="1">
      <alignment horizontal="center" vertical="center" wrapText="1"/>
    </xf>
    <xf numFmtId="0" fontId="27" fillId="0" borderId="27" xfId="1" applyFont="1" applyBorder="1" applyAlignment="1">
      <alignment horizontal="center" vertical="center" wrapText="1"/>
    </xf>
    <xf numFmtId="8" fontId="14" fillId="0" borderId="27" xfId="49" applyNumberFormat="1" applyFont="1" applyFill="1" applyBorder="1" applyAlignment="1">
      <alignment horizontal="right" vertical="center" wrapText="1"/>
    </xf>
    <xf numFmtId="9" fontId="14" fillId="0" borderId="27" xfId="27" quotePrefix="1" applyFont="1" applyFill="1" applyBorder="1" applyAlignment="1">
      <alignment horizontal="center" vertical="center" wrapText="1"/>
    </xf>
    <xf numFmtId="44" fontId="14" fillId="0" borderId="27" xfId="1" applyNumberFormat="1" applyFont="1" applyFill="1" applyBorder="1" applyAlignment="1">
      <alignment horizontal="center" vertical="center" wrapText="1"/>
    </xf>
    <xf numFmtId="0" fontId="17" fillId="2" borderId="27" xfId="1" quotePrefix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wrapText="1"/>
    </xf>
    <xf numFmtId="0" fontId="14" fillId="2" borderId="27" xfId="1" quotePrefix="1" applyFont="1" applyFill="1" applyBorder="1" applyAlignment="1">
      <alignment horizontal="center" vertical="center" wrapText="1"/>
    </xf>
    <xf numFmtId="0" fontId="17" fillId="0" borderId="27" xfId="1" applyFont="1" applyFill="1" applyBorder="1" applyAlignment="1">
      <alignment horizontal="left" vertical="center" wrapText="1"/>
    </xf>
    <xf numFmtId="0" fontId="22" fillId="0" borderId="27" xfId="1" applyFont="1" applyBorder="1" applyAlignment="1">
      <alignment vertical="center" wrapText="1"/>
    </xf>
    <xf numFmtId="167" fontId="14" fillId="0" borderId="27" xfId="49" applyNumberFormat="1" applyFont="1" applyFill="1" applyBorder="1" applyAlignment="1">
      <alignment horizontal="right" vertical="center" wrapText="1"/>
    </xf>
    <xf numFmtId="8" fontId="14" fillId="0" borderId="27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8" fontId="14" fillId="0" borderId="1" xfId="49" applyNumberFormat="1" applyFont="1" applyFill="1" applyBorder="1" applyAlignment="1">
      <alignment horizontal="right" vertical="center" wrapText="1"/>
    </xf>
    <xf numFmtId="44" fontId="14" fillId="0" borderId="27" xfId="1" applyNumberFormat="1" applyFont="1" applyFill="1" applyBorder="1" applyAlignment="1">
      <alignment vertical="center" wrapText="1"/>
    </xf>
    <xf numFmtId="44" fontId="14" fillId="0" borderId="27" xfId="1" applyNumberFormat="1" applyFont="1" applyFill="1" applyBorder="1" applyAlignment="1">
      <alignment horizontal="right" vertical="center" wrapText="1"/>
    </xf>
    <xf numFmtId="44" fontId="14" fillId="0" borderId="27" xfId="49" applyFont="1" applyFill="1" applyBorder="1" applyAlignment="1">
      <alignment vertical="center" wrapText="1"/>
    </xf>
    <xf numFmtId="44" fontId="14" fillId="6" borderId="1" xfId="51" applyNumberFormat="1" applyFont="1" applyFill="1" applyBorder="1" applyAlignment="1">
      <alignment horizontal="right" vertical="center" wrapText="1"/>
    </xf>
    <xf numFmtId="9" fontId="14" fillId="6" borderId="1" xfId="51" applyNumberFormat="1" applyFont="1" applyFill="1" applyBorder="1" applyAlignment="1">
      <alignment horizontal="center" vertical="center" wrapText="1"/>
    </xf>
    <xf numFmtId="44" fontId="14" fillId="0" borderId="1" xfId="51" applyFont="1" applyFill="1" applyBorder="1" applyAlignment="1">
      <alignment horizontal="right" vertical="center" wrapText="1"/>
    </xf>
    <xf numFmtId="44" fontId="14" fillId="0" borderId="1" xfId="51" applyNumberFormat="1" applyFont="1" applyFill="1" applyBorder="1" applyAlignment="1">
      <alignment horizontal="right" vertical="center" wrapText="1"/>
    </xf>
    <xf numFmtId="0" fontId="10" fillId="0" borderId="1" xfId="19" applyFont="1" applyBorder="1" applyAlignment="1">
      <alignment horizontal="left" vertical="center" wrapText="1"/>
    </xf>
    <xf numFmtId="8" fontId="14" fillId="0" borderId="1" xfId="51" applyNumberFormat="1" applyFont="1" applyFill="1" applyBorder="1" applyAlignment="1">
      <alignment horizontal="righ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/>
    <xf numFmtId="4" fontId="14" fillId="0" borderId="1" xfId="6" applyNumberFormat="1" applyFont="1" applyFill="1" applyBorder="1" applyAlignment="1" applyProtection="1">
      <alignment horizontal="center" vertical="center"/>
    </xf>
    <xf numFmtId="9" fontId="14" fillId="0" borderId="1" xfId="1" applyNumberFormat="1" applyFont="1" applyFill="1" applyBorder="1" applyAlignment="1">
      <alignment horizontal="center" vertical="center" wrapText="1"/>
    </xf>
    <xf numFmtId="44" fontId="14" fillId="0" borderId="1" xfId="46" applyFont="1" applyFill="1" applyBorder="1" applyAlignment="1">
      <alignment horizontal="center" vertical="center" wrapText="1"/>
    </xf>
    <xf numFmtId="44" fontId="14" fillId="0" borderId="1" xfId="46" applyFont="1" applyFill="1" applyBorder="1" applyAlignment="1">
      <alignment horizontal="right" vertical="center" wrapText="1"/>
    </xf>
    <xf numFmtId="44" fontId="14" fillId="0" borderId="1" xfId="46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4" fontId="14" fillId="0" borderId="1" xfId="6" applyNumberFormat="1" applyFont="1" applyFill="1" applyBorder="1" applyAlignment="1" applyProtection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4" fillId="0" borderId="1" xfId="6" applyNumberFormat="1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8" fontId="14" fillId="2" borderId="1" xfId="49" applyNumberFormat="1" applyFont="1" applyFill="1" applyBorder="1" applyAlignment="1">
      <alignment vertical="center" wrapText="1"/>
    </xf>
    <xf numFmtId="9" fontId="14" fillId="2" borderId="1" xfId="27" applyFont="1" applyFill="1" applyBorder="1" applyAlignment="1">
      <alignment horizontal="center" vertical="center" wrapText="1"/>
    </xf>
    <xf numFmtId="44" fontId="14" fillId="2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8" fontId="10" fillId="0" borderId="1" xfId="51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9" fontId="14" fillId="0" borderId="1" xfId="51" applyNumberFormat="1" applyFont="1" applyFill="1" applyBorder="1" applyAlignment="1">
      <alignment horizontal="center" vertical="center" wrapText="1"/>
    </xf>
    <xf numFmtId="44" fontId="10" fillId="0" borderId="1" xfId="51" applyFont="1" applyFill="1" applyBorder="1" applyAlignment="1">
      <alignment vertical="center" wrapText="1"/>
    </xf>
    <xf numFmtId="0" fontId="10" fillId="0" borderId="0" xfId="1" applyFont="1"/>
    <xf numFmtId="0" fontId="14" fillId="2" borderId="1" xfId="1" applyFont="1" applyFill="1" applyBorder="1" applyAlignment="1">
      <alignment horizontal="left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44" fontId="14" fillId="2" borderId="1" xfId="37" applyNumberFormat="1" applyFont="1" applyFill="1" applyBorder="1" applyAlignment="1">
      <alignment vertical="center" wrapText="1"/>
    </xf>
    <xf numFmtId="9" fontId="26" fillId="2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vertical="center" wrapText="1"/>
    </xf>
    <xf numFmtId="0" fontId="26" fillId="2" borderId="1" xfId="1" applyNumberFormat="1" applyFont="1" applyFill="1" applyBorder="1" applyAlignment="1">
      <alignment horizontal="center" vertical="center" wrapText="1"/>
    </xf>
    <xf numFmtId="8" fontId="14" fillId="2" borderId="1" xfId="37" applyNumberFormat="1" applyFont="1" applyFill="1" applyBorder="1" applyAlignment="1">
      <alignment horizontal="right" vertical="center" wrapText="1"/>
    </xf>
    <xf numFmtId="44" fontId="14" fillId="0" borderId="1" xfId="37" applyFont="1" applyFill="1" applyBorder="1" applyAlignment="1">
      <alignment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vertical="center" wrapText="1"/>
    </xf>
    <xf numFmtId="0" fontId="30" fillId="2" borderId="1" xfId="1" applyFont="1" applyFill="1" applyBorder="1" applyAlignment="1">
      <alignment horizontal="center" vertical="center"/>
    </xf>
    <xf numFmtId="44" fontId="30" fillId="2" borderId="1" xfId="34" applyNumberFormat="1" applyFont="1" applyFill="1" applyBorder="1" applyAlignment="1">
      <alignment vertical="center" wrapText="1"/>
    </xf>
    <xf numFmtId="9" fontId="30" fillId="2" borderId="1" xfId="1" applyNumberFormat="1" applyFont="1" applyFill="1" applyBorder="1" applyAlignment="1">
      <alignment horizontal="center" vertical="center" wrapText="1"/>
    </xf>
    <xf numFmtId="44" fontId="30" fillId="2" borderId="1" xfId="1" applyNumberFormat="1" applyFont="1" applyFill="1" applyBorder="1" applyAlignment="1">
      <alignment horizontal="center" vertical="center" wrapText="1"/>
    </xf>
    <xf numFmtId="44" fontId="30" fillId="2" borderId="1" xfId="1" applyNumberFormat="1" applyFont="1" applyFill="1" applyBorder="1" applyAlignment="1">
      <alignment horizontal="right" vertical="center" wrapText="1"/>
    </xf>
    <xf numFmtId="44" fontId="14" fillId="2" borderId="1" xfId="34" applyFont="1" applyFill="1" applyBorder="1" applyAlignment="1">
      <alignment vertical="center" wrapText="1"/>
    </xf>
    <xf numFmtId="0" fontId="14" fillId="6" borderId="0" xfId="1" applyFont="1" applyFill="1" applyBorder="1" applyAlignment="1">
      <alignment horizontal="center" vertical="center" wrapText="1"/>
    </xf>
    <xf numFmtId="44" fontId="14" fillId="6" borderId="0" xfId="1" applyNumberFormat="1" applyFont="1" applyFill="1" applyBorder="1" applyAlignment="1">
      <alignment horizontal="right" vertical="center" wrapText="1"/>
    </xf>
    <xf numFmtId="9" fontId="14" fillId="6" borderId="0" xfId="27" applyFont="1" applyFill="1" applyBorder="1" applyAlignment="1">
      <alignment horizontal="center" vertical="center" wrapText="1"/>
    </xf>
    <xf numFmtId="44" fontId="14" fillId="0" borderId="1" xfId="46" applyNumberFormat="1" applyFont="1" applyFill="1" applyBorder="1" applyAlignment="1">
      <alignment vertical="center" wrapText="1"/>
    </xf>
    <xf numFmtId="44" fontId="10" fillId="0" borderId="1" xfId="46" applyFont="1" applyFill="1" applyBorder="1" applyAlignment="1">
      <alignment vertical="center" wrapText="1"/>
    </xf>
    <xf numFmtId="44" fontId="30" fillId="2" borderId="1" xfId="5" applyNumberFormat="1" applyFont="1" applyFill="1" applyBorder="1" applyAlignment="1">
      <alignment vertical="center" wrapText="1"/>
    </xf>
    <xf numFmtId="44" fontId="10" fillId="2" borderId="1" xfId="1" applyNumberFormat="1" applyFont="1" applyFill="1" applyBorder="1" applyAlignment="1">
      <alignment horizontal="right" vertical="center" wrapText="1"/>
    </xf>
    <xf numFmtId="44" fontId="30" fillId="2" borderId="1" xfId="46" applyNumberFormat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8" fontId="14" fillId="0" borderId="1" xfId="1" applyNumberFormat="1" applyFont="1" applyFill="1" applyBorder="1" applyAlignment="1">
      <alignment horizontal="center" vertical="center" wrapText="1"/>
    </xf>
    <xf numFmtId="44" fontId="10" fillId="0" borderId="1" xfId="37" applyFont="1" applyFill="1" applyBorder="1" applyAlignment="1">
      <alignment horizontal="center" vertical="center" wrapText="1"/>
    </xf>
    <xf numFmtId="167" fontId="25" fillId="0" borderId="1" xfId="37" applyNumberFormat="1" applyFont="1" applyFill="1" applyBorder="1" applyAlignment="1">
      <alignment horizontal="right" vertical="center" wrapText="1"/>
    </xf>
    <xf numFmtId="167" fontId="25" fillId="0" borderId="1" xfId="1" applyNumberFormat="1" applyFont="1" applyFill="1" applyBorder="1" applyAlignment="1">
      <alignment horizontal="right" vertical="center" wrapText="1"/>
    </xf>
    <xf numFmtId="167" fontId="25" fillId="0" borderId="1" xfId="37" applyNumberFormat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27" xfId="1" quotePrefix="1" applyFont="1" applyFill="1" applyBorder="1" applyAlignment="1">
      <alignment horizontal="left" vertical="center" wrapText="1"/>
    </xf>
    <xf numFmtId="0" fontId="17" fillId="0" borderId="27" xfId="1" quotePrefix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 wrapText="1"/>
    </xf>
    <xf numFmtId="44" fontId="14" fillId="0" borderId="1" xfId="37" applyFont="1" applyFill="1" applyBorder="1" applyAlignment="1">
      <alignment horizontal="left" vertical="center" wrapText="1"/>
    </xf>
    <xf numFmtId="44" fontId="14" fillId="0" borderId="1" xfId="49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14" fillId="0" borderId="1" xfId="11" applyNumberFormat="1" applyFont="1" applyFill="1" applyBorder="1" applyAlignment="1">
      <alignment horizontal="left" vertical="center" wrapText="1"/>
    </xf>
    <xf numFmtId="8" fontId="14" fillId="0" borderId="1" xfId="11" applyNumberFormat="1" applyFont="1" applyFill="1" applyBorder="1" applyAlignment="1">
      <alignment horizontal="center" vertical="center" wrapText="1"/>
    </xf>
    <xf numFmtId="9" fontId="14" fillId="0" borderId="1" xfId="11" applyNumberFormat="1" applyFont="1" applyFill="1" applyBorder="1" applyAlignment="1">
      <alignment horizontal="center" vertical="center"/>
    </xf>
    <xf numFmtId="0" fontId="31" fillId="0" borderId="0" xfId="1" applyFont="1"/>
    <xf numFmtId="0" fontId="14" fillId="0" borderId="1" xfId="1" applyFont="1" applyBorder="1" applyAlignment="1">
      <alignment horizontal="left" vertical="center" wrapText="1"/>
    </xf>
    <xf numFmtId="165" fontId="14" fillId="0" borderId="1" xfId="49" applyNumberFormat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>
      <alignment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44" fontId="14" fillId="2" borderId="1" xfId="5" applyNumberFormat="1" applyFont="1" applyFill="1" applyBorder="1" applyAlignment="1">
      <alignment vertical="center" wrapText="1"/>
    </xf>
    <xf numFmtId="9" fontId="14" fillId="2" borderId="1" xfId="53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4" fontId="14" fillId="2" borderId="1" xfId="0" applyNumberFormat="1" applyFont="1" applyFill="1" applyBorder="1" applyAlignment="1">
      <alignment horizontal="right" vertical="center" wrapText="1"/>
    </xf>
    <xf numFmtId="44" fontId="14" fillId="2" borderId="1" xfId="5" applyFont="1" applyFill="1" applyBorder="1" applyAlignment="1">
      <alignment vertical="center" wrapText="1"/>
    </xf>
    <xf numFmtId="44" fontId="15" fillId="0" borderId="0" xfId="0" applyNumberFormat="1" applyFont="1"/>
    <xf numFmtId="0" fontId="25" fillId="0" borderId="1" xfId="2" applyFont="1" applyFill="1" applyBorder="1" applyAlignment="1">
      <alignment horizontal="center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44" fontId="25" fillId="0" borderId="1" xfId="3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wrapText="1"/>
    </xf>
    <xf numFmtId="0" fontId="25" fillId="0" borderId="1" xfId="1" applyFont="1" applyFill="1" applyBorder="1" applyAlignment="1">
      <alignment vertical="center" wrapText="1"/>
    </xf>
    <xf numFmtId="0" fontId="25" fillId="0" borderId="1" xfId="1" applyNumberFormat="1" applyFont="1" applyFill="1" applyBorder="1" applyAlignment="1">
      <alignment horizontal="left" vertical="center" wrapText="1"/>
    </xf>
    <xf numFmtId="0" fontId="25" fillId="0" borderId="1" xfId="1" applyFont="1" applyBorder="1" applyAlignment="1">
      <alignment horizontal="center" vertical="center"/>
    </xf>
    <xf numFmtId="44" fontId="25" fillId="0" borderId="1" xfId="1" applyNumberFormat="1" applyFont="1" applyFill="1" applyBorder="1" applyAlignment="1">
      <alignment horizontal="center" vertical="center"/>
    </xf>
    <xf numFmtId="9" fontId="25" fillId="0" borderId="1" xfId="1" applyNumberFormat="1" applyFont="1" applyFill="1" applyBorder="1" applyAlignment="1">
      <alignment horizontal="center" vertical="center" wrapText="1"/>
    </xf>
    <xf numFmtId="44" fontId="25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4" fontId="10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14" fillId="0" borderId="1" xfId="1" applyFont="1" applyBorder="1" applyAlignment="1">
      <alignment horizontal="center" vertical="center"/>
    </xf>
    <xf numFmtId="44" fontId="14" fillId="0" borderId="1" xfId="1" applyNumberFormat="1" applyFont="1" applyBorder="1" applyAlignment="1">
      <alignment horizontal="center" vertical="center"/>
    </xf>
    <xf numFmtId="0" fontId="10" fillId="0" borderId="0" xfId="1" applyFont="1" applyAlignment="1">
      <alignment vertical="center" wrapText="1"/>
    </xf>
    <xf numFmtId="9" fontId="10" fillId="0" borderId="1" xfId="1" applyNumberFormat="1" applyFont="1" applyBorder="1" applyAlignment="1">
      <alignment horizontal="center" vertical="center" wrapText="1"/>
    </xf>
    <xf numFmtId="44" fontId="25" fillId="0" borderId="1" xfId="1" applyNumberFormat="1" applyFont="1" applyFill="1" applyBorder="1" applyAlignment="1">
      <alignment vertical="center" wrapText="1"/>
    </xf>
    <xf numFmtId="44" fontId="25" fillId="0" borderId="1" xfId="1" applyNumberFormat="1" applyFont="1" applyFill="1" applyBorder="1" applyAlignment="1">
      <alignment horizontal="right" vertical="center" wrapText="1"/>
    </xf>
    <xf numFmtId="44" fontId="25" fillId="0" borderId="1" xfId="46" applyFont="1" applyFill="1" applyBorder="1" applyAlignment="1">
      <alignment vertical="center" wrapText="1"/>
    </xf>
    <xf numFmtId="49" fontId="14" fillId="0" borderId="1" xfId="1" applyNumberFormat="1" applyFont="1" applyFill="1" applyBorder="1" applyAlignment="1">
      <alignment vertical="center" wrapText="1"/>
    </xf>
    <xf numFmtId="165" fontId="14" fillId="0" borderId="1" xfId="51" applyNumberFormat="1" applyFont="1" applyFill="1" applyBorder="1" applyAlignment="1" applyProtection="1">
      <alignment vertical="center" wrapText="1"/>
    </xf>
    <xf numFmtId="9" fontId="14" fillId="0" borderId="1" xfId="27" applyFont="1" applyFill="1" applyBorder="1" applyAlignment="1" applyProtection="1">
      <alignment horizontal="center" vertical="center" wrapText="1"/>
    </xf>
    <xf numFmtId="44" fontId="14" fillId="0" borderId="2" xfId="51" applyFont="1" applyFill="1" applyBorder="1" applyAlignment="1">
      <alignment vertical="center" wrapText="1"/>
    </xf>
    <xf numFmtId="44" fontId="14" fillId="0" borderId="1" xfId="51" applyNumberFormat="1" applyFont="1" applyFill="1" applyBorder="1" applyAlignment="1">
      <alignment vertical="center" wrapText="1"/>
    </xf>
    <xf numFmtId="8" fontId="14" fillId="0" borderId="1" xfId="1" applyNumberFormat="1" applyFont="1" applyFill="1" applyBorder="1" applyAlignment="1">
      <alignment vertical="center" wrapText="1"/>
    </xf>
    <xf numFmtId="9" fontId="14" fillId="0" borderId="1" xfId="46" applyNumberFormat="1" applyFont="1" applyFill="1" applyBorder="1" applyAlignment="1">
      <alignment horizontal="center" vertical="center" wrapText="1"/>
    </xf>
    <xf numFmtId="44" fontId="14" fillId="0" borderId="2" xfId="46" applyFont="1" applyFill="1" applyBorder="1" applyAlignment="1">
      <alignment vertical="center" wrapText="1"/>
    </xf>
    <xf numFmtId="0" fontId="14" fillId="0" borderId="1" xfId="1" applyNumberFormat="1" applyFont="1" applyFill="1" applyBorder="1" applyAlignment="1" applyProtection="1">
      <alignment vertical="center" wrapText="1"/>
      <protection locked="0"/>
    </xf>
    <xf numFmtId="0" fontId="14" fillId="0" borderId="4" xfId="2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165" fontId="14" fillId="0" borderId="4" xfId="3" applyNumberFormat="1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4" fillId="0" borderId="4" xfId="9" applyFont="1" applyFill="1" applyBorder="1" applyAlignment="1">
      <alignment horizontal="center" vertical="center" wrapText="1"/>
    </xf>
    <xf numFmtId="0" fontId="17" fillId="0" borderId="4" xfId="9" applyFont="1" applyFill="1" applyBorder="1" applyAlignment="1">
      <alignment horizontal="left" vertical="center" wrapText="1"/>
    </xf>
    <xf numFmtId="0" fontId="14" fillId="0" borderId="4" xfId="9" applyFont="1" applyFill="1" applyBorder="1" applyAlignment="1">
      <alignment horizontal="left" vertical="center" wrapText="1"/>
    </xf>
    <xf numFmtId="168" fontId="14" fillId="0" borderId="4" xfId="9" applyNumberFormat="1" applyFont="1" applyFill="1" applyBorder="1" applyAlignment="1">
      <alignment vertical="center" wrapText="1"/>
    </xf>
    <xf numFmtId="9" fontId="14" fillId="0" borderId="4" xfId="9" applyNumberFormat="1" applyFont="1" applyFill="1" applyBorder="1" applyAlignment="1">
      <alignment horizontal="center" vertical="center" wrapText="1"/>
    </xf>
    <xf numFmtId="165" fontId="14" fillId="0" borderId="16" xfId="46" applyNumberFormat="1" applyFont="1" applyFill="1" applyBorder="1" applyAlignment="1" applyProtection="1">
      <alignment horizontal="center" vertical="center" wrapText="1"/>
    </xf>
    <xf numFmtId="0" fontId="33" fillId="0" borderId="4" xfId="9" applyFont="1" applyFill="1" applyBorder="1" applyAlignment="1">
      <alignment horizontal="center" vertical="center" wrapText="1"/>
    </xf>
    <xf numFmtId="165" fontId="14" fillId="0" borderId="1" xfId="46" applyNumberFormat="1" applyFont="1" applyFill="1" applyBorder="1" applyAlignment="1" applyProtection="1">
      <alignment horizontal="center" vertical="center" wrapText="1"/>
    </xf>
    <xf numFmtId="165" fontId="14" fillId="0" borderId="2" xfId="46" applyNumberFormat="1" applyFont="1" applyFill="1" applyBorder="1" applyAlignment="1" applyProtection="1">
      <alignment horizontal="center" vertical="center" wrapText="1"/>
    </xf>
    <xf numFmtId="165" fontId="14" fillId="0" borderId="1" xfId="46" applyNumberFormat="1" applyFont="1" applyFill="1" applyBorder="1" applyAlignment="1" applyProtection="1">
      <alignment vertical="center" wrapText="1"/>
    </xf>
    <xf numFmtId="165" fontId="14" fillId="0" borderId="2" xfId="46" applyNumberFormat="1" applyFont="1" applyFill="1" applyBorder="1" applyAlignment="1" applyProtection="1">
      <alignment vertical="center" wrapText="1"/>
    </xf>
    <xf numFmtId="0" fontId="14" fillId="0" borderId="5" xfId="9" applyFont="1" applyFill="1" applyBorder="1" applyAlignment="1">
      <alignment horizontal="center" vertical="center" wrapText="1"/>
    </xf>
    <xf numFmtId="164" fontId="14" fillId="0" borderId="1" xfId="9" applyNumberFormat="1" applyFont="1" applyFill="1" applyBorder="1" applyAlignment="1">
      <alignment vertical="center" wrapText="1"/>
    </xf>
    <xf numFmtId="9" fontId="14" fillId="0" borderId="1" xfId="9" applyNumberFormat="1" applyFont="1" applyFill="1" applyBorder="1" applyAlignment="1">
      <alignment horizontal="center" vertical="center" wrapText="1"/>
    </xf>
    <xf numFmtId="0" fontId="14" fillId="0" borderId="17" xfId="9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left" vertical="center" wrapText="1"/>
    </xf>
    <xf numFmtId="44" fontId="14" fillId="2" borderId="1" xfId="49" applyFont="1" applyFill="1" applyBorder="1" applyAlignment="1">
      <alignment vertical="center" wrapText="1"/>
    </xf>
    <xf numFmtId="0" fontId="29" fillId="0" borderId="1" xfId="2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8" fontId="14" fillId="0" borderId="1" xfId="1" applyNumberFormat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center" wrapText="1"/>
    </xf>
    <xf numFmtId="4" fontId="14" fillId="0" borderId="1" xfId="6" applyNumberFormat="1" applyFont="1" applyFill="1" applyBorder="1" applyAlignment="1" applyProtection="1">
      <alignment horizontal="right" vertical="center"/>
    </xf>
    <xf numFmtId="165" fontId="14" fillId="0" borderId="1" xfId="51" applyNumberFormat="1" applyFont="1" applyFill="1" applyBorder="1" applyAlignment="1" applyProtection="1">
      <alignment horizontal="right" vertical="center" wrapText="1"/>
    </xf>
    <xf numFmtId="0" fontId="17" fillId="0" borderId="1" xfId="1" quotePrefix="1" applyFont="1" applyFill="1" applyBorder="1" applyAlignment="1">
      <alignment horizontal="left" vertical="center" wrapText="1"/>
    </xf>
    <xf numFmtId="44" fontId="14" fillId="0" borderId="4" xfId="1" applyNumberFormat="1" applyFont="1" applyFill="1" applyBorder="1" applyAlignment="1">
      <alignment horizontal="center" vertical="center" wrapText="1"/>
    </xf>
    <xf numFmtId="0" fontId="14" fillId="0" borderId="1" xfId="1" quotePrefix="1" applyFont="1" applyFill="1" applyBorder="1" applyAlignment="1">
      <alignment horizontal="center" vertical="center"/>
    </xf>
    <xf numFmtId="44" fontId="14" fillId="0" borderId="0" xfId="1" applyNumberFormat="1" applyFont="1" applyFill="1" applyAlignment="1">
      <alignment horizontal="center" vertical="center" wrapText="1"/>
    </xf>
    <xf numFmtId="8" fontId="14" fillId="6" borderId="1" xfId="1" applyNumberFormat="1" applyFont="1" applyFill="1" applyBorder="1" applyAlignment="1">
      <alignment horizontal="center" vertical="center" wrapText="1"/>
    </xf>
    <xf numFmtId="9" fontId="14" fillId="6" borderId="1" xfId="1" applyNumberFormat="1" applyFont="1" applyFill="1" applyBorder="1" applyAlignment="1">
      <alignment horizontal="center" vertical="center" wrapText="1"/>
    </xf>
    <xf numFmtId="44" fontId="14" fillId="0" borderId="1" xfId="51" applyFont="1" applyFill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vertical="center" wrapText="1"/>
    </xf>
    <xf numFmtId="0" fontId="17" fillId="2" borderId="1" xfId="47" applyFont="1" applyFill="1" applyBorder="1" applyAlignment="1">
      <alignment vertical="center" wrapText="1"/>
    </xf>
    <xf numFmtId="0" fontId="14" fillId="2" borderId="1" xfId="47" applyFont="1" applyFill="1" applyBorder="1" applyAlignment="1">
      <alignment horizontal="center" vertical="center" wrapText="1"/>
    </xf>
    <xf numFmtId="0" fontId="14" fillId="2" borderId="1" xfId="47" applyFont="1" applyFill="1" applyBorder="1" applyAlignment="1">
      <alignment vertical="center" wrapText="1"/>
    </xf>
    <xf numFmtId="0" fontId="14" fillId="2" borderId="1" xfId="47" applyFont="1" applyFill="1" applyBorder="1" applyAlignment="1">
      <alignment horizontal="left" vertical="center" wrapText="1"/>
    </xf>
    <xf numFmtId="0" fontId="14" fillId="2" borderId="5" xfId="1" applyFont="1" applyFill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0" fontId="16" fillId="0" borderId="1" xfId="11" applyNumberFormat="1" applyFont="1" applyFill="1" applyBorder="1" applyAlignment="1">
      <alignment horizontal="center" vertical="center" wrapText="1"/>
    </xf>
    <xf numFmtId="0" fontId="14" fillId="0" borderId="1" xfId="11" applyNumberFormat="1" applyFont="1" applyFill="1" applyBorder="1" applyAlignment="1">
      <alignment horizontal="center" vertical="center"/>
    </xf>
    <xf numFmtId="1" fontId="14" fillId="0" borderId="1" xfId="11" applyNumberFormat="1" applyFont="1" applyFill="1" applyBorder="1" applyAlignment="1">
      <alignment horizontal="center" vertical="center" wrapText="1"/>
    </xf>
    <xf numFmtId="0" fontId="14" fillId="0" borderId="1" xfId="11" applyNumberFormat="1" applyFont="1" applyFill="1" applyBorder="1" applyAlignment="1">
      <alignment horizontal="center" vertical="center" wrapText="1"/>
    </xf>
    <xf numFmtId="8" fontId="14" fillId="0" borderId="1" xfId="11" applyNumberFormat="1" applyFont="1" applyFill="1" applyBorder="1" applyAlignment="1">
      <alignment horizontal="right" vertical="center" wrapText="1"/>
    </xf>
    <xf numFmtId="44" fontId="14" fillId="0" borderId="1" xfId="50" applyFont="1" applyFill="1" applyBorder="1" applyAlignment="1">
      <alignment horizontal="center" vertical="center"/>
    </xf>
    <xf numFmtId="44" fontId="14" fillId="0" borderId="1" xfId="1" applyNumberFormat="1" applyFont="1" applyFill="1" applyBorder="1" applyAlignment="1">
      <alignment horizontal="right" vertical="center"/>
    </xf>
    <xf numFmtId="44" fontId="14" fillId="0" borderId="1" xfId="1" applyNumberFormat="1" applyFont="1" applyFill="1" applyBorder="1" applyAlignment="1">
      <alignment vertical="center"/>
    </xf>
    <xf numFmtId="165" fontId="14" fillId="0" borderId="1" xfId="3" applyNumberFormat="1" applyFont="1" applyFill="1" applyBorder="1" applyAlignment="1">
      <alignment horizontal="center" vertical="center" wrapText="1"/>
    </xf>
    <xf numFmtId="9" fontId="14" fillId="0" borderId="1" xfId="2" applyNumberFormat="1" applyFont="1" applyFill="1" applyBorder="1" applyAlignment="1">
      <alignment horizontal="center" vertical="center" wrapText="1"/>
    </xf>
    <xf numFmtId="165" fontId="14" fillId="0" borderId="1" xfId="51" applyNumberFormat="1" applyFont="1" applyFill="1" applyBorder="1" applyAlignment="1" applyProtection="1">
      <alignment horizontal="left" vertical="center" wrapText="1"/>
    </xf>
    <xf numFmtId="169" fontId="14" fillId="0" borderId="1" xfId="1" applyNumberFormat="1" applyFont="1" applyFill="1" applyBorder="1" applyAlignment="1">
      <alignment vertical="center" wrapText="1"/>
    </xf>
    <xf numFmtId="169" fontId="14" fillId="0" borderId="1" xfId="1" applyNumberFormat="1" applyFont="1" applyFill="1" applyBorder="1" applyAlignment="1">
      <alignment horizontal="right"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6" borderId="1" xfId="1" applyNumberFormat="1" applyFont="1" applyFill="1" applyBorder="1" applyAlignment="1">
      <alignment horizontal="center" vertical="center" wrapText="1"/>
    </xf>
    <xf numFmtId="9" fontId="14" fillId="0" borderId="29" xfId="51" applyNumberFormat="1" applyFont="1" applyFill="1" applyBorder="1" applyAlignment="1" applyProtection="1">
      <alignment horizontal="center" vertical="center" wrapText="1"/>
    </xf>
    <xf numFmtId="0" fontId="14" fillId="6" borderId="1" xfId="1" applyFont="1" applyFill="1" applyBorder="1" applyAlignment="1">
      <alignment vertical="center" wrapText="1"/>
    </xf>
    <xf numFmtId="0" fontId="25" fillId="3" borderId="1" xfId="1" applyFont="1" applyFill="1" applyBorder="1" applyAlignment="1">
      <alignment horizontal="center" vertical="center" wrapText="1"/>
    </xf>
    <xf numFmtId="49" fontId="14" fillId="3" borderId="1" xfId="1" applyNumberFormat="1" applyFont="1" applyFill="1" applyBorder="1" applyAlignment="1">
      <alignment horizontal="center" vertical="center" wrapText="1"/>
    </xf>
    <xf numFmtId="9" fontId="14" fillId="0" borderId="1" xfId="51" applyNumberFormat="1" applyFont="1" applyFill="1" applyBorder="1" applyAlignment="1" applyProtection="1">
      <alignment horizontal="center" vertical="center" wrapText="1"/>
    </xf>
    <xf numFmtId="165" fontId="10" fillId="0" borderId="1" xfId="51" applyNumberFormat="1" applyFont="1" applyFill="1" applyBorder="1" applyAlignment="1" applyProtection="1">
      <alignment horizontal="right" vertical="center" wrapText="1"/>
    </xf>
    <xf numFmtId="165" fontId="10" fillId="0" borderId="2" xfId="51" applyNumberFormat="1" applyFont="1" applyFill="1" applyBorder="1" applyAlignment="1" applyProtection="1">
      <alignment vertical="center" wrapText="1"/>
    </xf>
    <xf numFmtId="165" fontId="14" fillId="0" borderId="2" xfId="51" applyNumberFormat="1" applyFont="1" applyFill="1" applyBorder="1" applyAlignment="1" applyProtection="1">
      <alignment vertical="center" wrapText="1"/>
    </xf>
    <xf numFmtId="4" fontId="14" fillId="0" borderId="1" xfId="0" applyNumberFormat="1" applyFont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4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44" fontId="14" fillId="0" borderId="1" xfId="5" applyNumberFormat="1" applyFont="1" applyFill="1" applyBorder="1" applyAlignment="1">
      <alignment vertical="center" wrapText="1"/>
    </xf>
    <xf numFmtId="9" fontId="14" fillId="0" borderId="1" xfId="1" applyNumberFormat="1" applyFont="1" applyFill="1" applyBorder="1" applyAlignment="1">
      <alignment vertical="center" wrapText="1"/>
    </xf>
    <xf numFmtId="44" fontId="14" fillId="0" borderId="1" xfId="5" applyFont="1" applyFill="1" applyBorder="1" applyAlignment="1">
      <alignment horizontal="center" vertical="center" wrapText="1"/>
    </xf>
    <xf numFmtId="44" fontId="14" fillId="0" borderId="1" xfId="5" applyFont="1" applyFill="1" applyBorder="1" applyAlignment="1">
      <alignment vertical="center" wrapText="1"/>
    </xf>
    <xf numFmtId="44" fontId="14" fillId="0" borderId="2" xfId="5" applyFont="1" applyFill="1" applyBorder="1" applyAlignment="1">
      <alignment horizontal="right" vertical="center" wrapText="1"/>
    </xf>
    <xf numFmtId="166" fontId="14" fillId="0" borderId="1" xfId="9" applyNumberFormat="1" applyFont="1" applyFill="1" applyBorder="1" applyAlignment="1">
      <alignment horizontal="center" vertical="center" wrapText="1"/>
    </xf>
    <xf numFmtId="0" fontId="37" fillId="0" borderId="9" xfId="1" applyFont="1" applyBorder="1" applyAlignment="1">
      <alignment horizontal="left" vertical="center" wrapText="1"/>
    </xf>
    <xf numFmtId="0" fontId="14" fillId="0" borderId="1" xfId="9" applyNumberFormat="1" applyFont="1" applyFill="1" applyBorder="1" applyAlignment="1">
      <alignment horizontal="center" vertical="center"/>
    </xf>
    <xf numFmtId="43" fontId="14" fillId="0" borderId="1" xfId="20" applyFont="1" applyFill="1" applyBorder="1" applyAlignment="1">
      <alignment horizontal="center" vertical="center" wrapText="1"/>
    </xf>
    <xf numFmtId="2" fontId="14" fillId="0" borderId="1" xfId="9" applyNumberFormat="1" applyFont="1" applyFill="1" applyBorder="1" applyAlignment="1">
      <alignment horizontal="center" vertical="center" wrapText="1"/>
    </xf>
    <xf numFmtId="44" fontId="14" fillId="0" borderId="1" xfId="16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44" fontId="18" fillId="0" borderId="1" xfId="9" applyNumberFormat="1" applyFont="1" applyFill="1" applyBorder="1" applyAlignment="1">
      <alignment horizontal="center" vertical="center"/>
    </xf>
    <xf numFmtId="0" fontId="19" fillId="0" borderId="1" xfId="1" applyFont="1" applyBorder="1" applyAlignment="1"/>
    <xf numFmtId="0" fontId="14" fillId="8" borderId="1" xfId="22" applyFont="1" applyFill="1" applyBorder="1" applyAlignment="1">
      <alignment horizontal="center" vertical="center"/>
    </xf>
    <xf numFmtId="0" fontId="14" fillId="8" borderId="1" xfId="22" applyFont="1" applyFill="1" applyBorder="1" applyAlignment="1">
      <alignment horizontal="center" vertical="center" wrapText="1"/>
    </xf>
    <xf numFmtId="0" fontId="14" fillId="0" borderId="1" xfId="21" applyFont="1" applyFill="1" applyBorder="1" applyAlignment="1">
      <alignment horizontal="center" vertical="center"/>
    </xf>
    <xf numFmtId="10" fontId="19" fillId="0" borderId="1" xfId="1" applyNumberFormat="1" applyFont="1" applyBorder="1" applyAlignment="1"/>
    <xf numFmtId="44" fontId="14" fillId="0" borderId="1" xfId="24" applyFont="1" applyFill="1" applyBorder="1" applyAlignment="1">
      <alignment horizontal="center" vertical="center"/>
    </xf>
    <xf numFmtId="44" fontId="14" fillId="0" borderId="1" xfId="18" applyFont="1" applyFill="1" applyBorder="1" applyAlignment="1">
      <alignment horizontal="center" vertical="center"/>
    </xf>
    <xf numFmtId="44" fontId="14" fillId="7" borderId="1" xfId="24" applyNumberFormat="1" applyFont="1" applyFill="1" applyBorder="1" applyAlignment="1">
      <alignment horizontal="center" vertical="center"/>
    </xf>
    <xf numFmtId="44" fontId="14" fillId="7" borderId="1" xfId="24" applyFont="1" applyFill="1" applyBorder="1" applyAlignment="1">
      <alignment horizontal="right" vertical="center"/>
    </xf>
    <xf numFmtId="44" fontId="14" fillId="7" borderId="1" xfId="12" applyFont="1" applyFill="1" applyBorder="1" applyAlignment="1">
      <alignment vertical="center" wrapText="1"/>
    </xf>
    <xf numFmtId="0" fontId="14" fillId="8" borderId="1" xfId="1" applyFont="1" applyFill="1" applyBorder="1" applyAlignment="1">
      <alignment horizontal="center" vertical="center"/>
    </xf>
    <xf numFmtId="44" fontId="14" fillId="6" borderId="1" xfId="34" applyNumberFormat="1" applyFont="1" applyFill="1" applyBorder="1" applyAlignment="1">
      <alignment vertical="center" wrapText="1"/>
    </xf>
    <xf numFmtId="44" fontId="14" fillId="6" borderId="1" xfId="1" applyNumberFormat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center" vertical="center"/>
    </xf>
    <xf numFmtId="3" fontId="14" fillId="6" borderId="1" xfId="1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164" fontId="14" fillId="6" borderId="1" xfId="34" applyNumberFormat="1" applyFont="1" applyFill="1" applyBorder="1" applyAlignment="1">
      <alignment vertical="center"/>
    </xf>
    <xf numFmtId="9" fontId="14" fillId="6" borderId="1" xfId="27" applyFont="1" applyFill="1" applyBorder="1" applyAlignment="1">
      <alignment horizontal="center" vertical="center"/>
    </xf>
    <xf numFmtId="44" fontId="14" fillId="0" borderId="1" xfId="34" applyFont="1" applyFill="1" applyBorder="1" applyAlignment="1">
      <alignment vertical="center" wrapText="1"/>
    </xf>
    <xf numFmtId="44" fontId="14" fillId="0" borderId="1" xfId="34" applyFont="1" applyFill="1" applyBorder="1" applyAlignment="1">
      <alignment horizontal="right" vertical="center" wrapText="1"/>
    </xf>
    <xf numFmtId="0" fontId="14" fillId="0" borderId="1" xfId="1" applyNumberFormat="1" applyFont="1" applyFill="1" applyBorder="1" applyAlignment="1">
      <alignment horizontal="center" vertical="center"/>
    </xf>
    <xf numFmtId="164" fontId="14" fillId="0" borderId="1" xfId="49" applyNumberFormat="1" applyFont="1" applyFill="1" applyBorder="1" applyAlignment="1">
      <alignment horizontal="center" vertical="center"/>
    </xf>
    <xf numFmtId="9" fontId="14" fillId="0" borderId="1" xfId="49" applyNumberFormat="1" applyFont="1" applyFill="1" applyBorder="1" applyAlignment="1">
      <alignment horizontal="center" vertical="center"/>
    </xf>
    <xf numFmtId="44" fontId="14" fillId="0" borderId="1" xfId="49" applyFont="1" applyFill="1" applyBorder="1" applyAlignment="1">
      <alignment vertical="center"/>
    </xf>
    <xf numFmtId="166" fontId="14" fillId="0" borderId="5" xfId="9" applyNumberFormat="1" applyFont="1" applyFill="1" applyBorder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30" fillId="0" borderId="5" xfId="9" applyFont="1" applyFill="1" applyBorder="1" applyAlignment="1">
      <alignment horizontal="left" vertical="center" wrapText="1"/>
    </xf>
    <xf numFmtId="1" fontId="14" fillId="0" borderId="5" xfId="9" applyNumberFormat="1" applyFont="1" applyFill="1" applyBorder="1" applyAlignment="1">
      <alignment horizontal="center" vertical="center"/>
    </xf>
    <xf numFmtId="43" fontId="14" fillId="0" borderId="5" xfId="20" applyFont="1" applyFill="1" applyBorder="1" applyAlignment="1">
      <alignment horizontal="center" vertical="center" wrapText="1"/>
    </xf>
    <xf numFmtId="9" fontId="14" fillId="0" borderId="5" xfId="9" applyNumberFormat="1" applyFont="1" applyFill="1" applyBorder="1" applyAlignment="1">
      <alignment horizontal="center" vertical="center" wrapText="1"/>
    </xf>
    <xf numFmtId="44" fontId="18" fillId="0" borderId="2" xfId="9" applyNumberFormat="1" applyFont="1" applyFill="1" applyBorder="1" applyAlignment="1">
      <alignment horizontal="center" vertical="center"/>
    </xf>
    <xf numFmtId="44" fontId="14" fillId="0" borderId="1" xfId="16" applyFont="1" applyFill="1" applyBorder="1" applyAlignment="1">
      <alignment vertical="center" wrapText="1"/>
    </xf>
    <xf numFmtId="44" fontId="14" fillId="0" borderId="2" xfId="16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39" fillId="0" borderId="8" xfId="0" applyFont="1" applyBorder="1" applyAlignment="1">
      <alignment vertical="center" wrapText="1"/>
    </xf>
    <xf numFmtId="0" fontId="39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/>
    </xf>
    <xf numFmtId="0" fontId="20" fillId="2" borderId="2" xfId="1" applyFont="1" applyFill="1" applyBorder="1" applyAlignment="1">
      <alignment horizontal="left" vertical="center"/>
    </xf>
    <xf numFmtId="0" fontId="21" fillId="0" borderId="3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top" wrapText="1"/>
    </xf>
    <xf numFmtId="0" fontId="20" fillId="0" borderId="1" xfId="1" applyFont="1" applyFill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0" fontId="14" fillId="0" borderId="2" xfId="1" applyFont="1" applyFill="1" applyBorder="1" applyAlignment="1">
      <alignment vertical="center" wrapText="1"/>
    </xf>
    <xf numFmtId="0" fontId="20" fillId="0" borderId="1" xfId="1" applyFont="1" applyBorder="1" applyAlignment="1">
      <alignment horizontal="left" vertical="center"/>
    </xf>
    <xf numFmtId="0" fontId="14" fillId="4" borderId="1" xfId="1" applyFont="1" applyFill="1" applyBorder="1" applyAlignment="1">
      <alignment vertical="center" wrapText="1"/>
    </xf>
    <xf numFmtId="0" fontId="14" fillId="4" borderId="2" xfId="1" applyFont="1" applyFill="1" applyBorder="1" applyAlignment="1">
      <alignment vertical="center" wrapText="1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Fill="1" applyBorder="1" applyAlignment="1">
      <alignment horizontal="left" vertical="center"/>
    </xf>
    <xf numFmtId="0" fontId="21" fillId="0" borderId="1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20" fillId="0" borderId="2" xfId="1" applyFont="1" applyFill="1" applyBorder="1" applyAlignment="1">
      <alignment horizontal="left" vertical="center"/>
    </xf>
    <xf numFmtId="0" fontId="21" fillId="0" borderId="3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17" fillId="0" borderId="28" xfId="1" quotePrefix="1" applyFont="1" applyFill="1" applyBorder="1" applyAlignment="1">
      <alignment horizontal="left" vertical="center" wrapText="1"/>
    </xf>
    <xf numFmtId="0" fontId="17" fillId="0" borderId="17" xfId="1" quotePrefix="1" applyFont="1" applyFill="1" applyBorder="1" applyAlignment="1">
      <alignment horizontal="left" vertical="center" wrapText="1"/>
    </xf>
    <xf numFmtId="0" fontId="17" fillId="0" borderId="18" xfId="1" quotePrefix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wrapText="1"/>
    </xf>
    <xf numFmtId="0" fontId="14" fillId="0" borderId="27" xfId="1" quotePrefix="1" applyFont="1" applyFill="1" applyBorder="1" applyAlignment="1">
      <alignment horizontal="left" vertical="center" wrapText="1"/>
    </xf>
    <xf numFmtId="0" fontId="17" fillId="0" borderId="27" xfId="1" applyFont="1" applyFill="1" applyBorder="1" applyAlignment="1">
      <alignment horizontal="left" vertical="center" wrapText="1"/>
    </xf>
    <xf numFmtId="0" fontId="18" fillId="0" borderId="0" xfId="1" applyFont="1" applyFill="1" applyAlignment="1">
      <alignment horizontal="left" vertical="center" wrapText="1"/>
    </xf>
    <xf numFmtId="0" fontId="17" fillId="0" borderId="27" xfId="1" quotePrefix="1" applyFont="1" applyFill="1" applyBorder="1" applyAlignment="1">
      <alignment horizontal="left" vertical="center" wrapText="1"/>
    </xf>
    <xf numFmtId="0" fontId="17" fillId="2" borderId="27" xfId="1" quotePrefix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21" fillId="0" borderId="0" xfId="1" applyFont="1" applyAlignment="1">
      <alignment horizontal="left" vertical="center"/>
    </xf>
    <xf numFmtId="0" fontId="18" fillId="0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2" xfId="1" applyFont="1" applyFill="1" applyBorder="1" applyAlignment="1">
      <alignment horizontal="left" vertical="center" wrapText="1"/>
    </xf>
    <xf numFmtId="0" fontId="22" fillId="0" borderId="0" xfId="1" applyFont="1" applyAlignment="1">
      <alignment horizontal="left" vertical="center"/>
    </xf>
    <xf numFmtId="0" fontId="17" fillId="2" borderId="3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horizontal="left" vertical="center" wrapText="1"/>
    </xf>
    <xf numFmtId="0" fontId="14" fillId="0" borderId="4" xfId="9" applyFont="1" applyFill="1" applyBorder="1" applyAlignment="1">
      <alignment horizontal="left" vertical="center"/>
    </xf>
    <xf numFmtId="0" fontId="14" fillId="0" borderId="14" xfId="9" applyFont="1" applyFill="1" applyBorder="1" applyAlignment="1">
      <alignment horizontal="left" vertical="center"/>
    </xf>
    <xf numFmtId="0" fontId="14" fillId="0" borderId="15" xfId="9" applyFont="1" applyFill="1" applyBorder="1" applyAlignment="1">
      <alignment horizontal="left" vertical="center"/>
    </xf>
    <xf numFmtId="0" fontId="14" fillId="0" borderId="1" xfId="9" applyFont="1" applyFill="1" applyBorder="1" applyAlignment="1">
      <alignment horizontal="left" vertical="center"/>
    </xf>
    <xf numFmtId="0" fontId="14" fillId="0" borderId="2" xfId="9" applyFont="1" applyFill="1" applyBorder="1" applyAlignment="1">
      <alignment horizontal="left" vertical="center"/>
    </xf>
    <xf numFmtId="0" fontId="14" fillId="0" borderId="5" xfId="9" applyFont="1" applyFill="1" applyBorder="1" applyAlignment="1">
      <alignment horizontal="center" vertical="center" wrapText="1"/>
    </xf>
    <xf numFmtId="0" fontId="14" fillId="0" borderId="17" xfId="9" applyFont="1" applyFill="1" applyBorder="1" applyAlignment="1">
      <alignment horizontal="center" vertical="center" wrapText="1"/>
    </xf>
    <xf numFmtId="0" fontId="14" fillId="0" borderId="18" xfId="9" applyFont="1" applyFill="1" applyBorder="1" applyAlignment="1">
      <alignment horizontal="center" vertical="center" wrapText="1"/>
    </xf>
    <xf numFmtId="0" fontId="14" fillId="0" borderId="1" xfId="9" applyFont="1" applyFill="1" applyBorder="1" applyAlignment="1">
      <alignment horizontal="left" vertical="center" wrapText="1"/>
    </xf>
    <xf numFmtId="0" fontId="20" fillId="0" borderId="3" xfId="1" applyFont="1" applyFill="1" applyBorder="1" applyAlignment="1">
      <alignment horizontal="left" vertical="center"/>
    </xf>
    <xf numFmtId="0" fontId="17" fillId="0" borderId="19" xfId="1" applyFont="1" applyFill="1" applyBorder="1" applyAlignment="1">
      <alignment horizontal="left" vertical="center" wrapText="1"/>
    </xf>
    <xf numFmtId="0" fontId="17" fillId="0" borderId="21" xfId="1" applyFont="1" applyFill="1" applyBorder="1" applyAlignment="1">
      <alignment horizontal="left" vertical="center" wrapText="1"/>
    </xf>
    <xf numFmtId="0" fontId="14" fillId="0" borderId="20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wrapText="1"/>
    </xf>
    <xf numFmtId="0" fontId="17" fillId="0" borderId="23" xfId="1" applyFont="1" applyFill="1" applyBorder="1" applyAlignment="1">
      <alignment horizontal="left" vertical="center" wrapText="1"/>
    </xf>
    <xf numFmtId="0" fontId="17" fillId="0" borderId="25" xfId="1" applyFont="1" applyFill="1" applyBorder="1" applyAlignment="1">
      <alignment horizontal="left" vertical="center" wrapText="1"/>
    </xf>
    <xf numFmtId="0" fontId="14" fillId="0" borderId="24" xfId="1" applyFont="1" applyFill="1" applyBorder="1" applyAlignment="1">
      <alignment horizontal="left" vertical="center" wrapText="1"/>
    </xf>
    <xf numFmtId="0" fontId="14" fillId="0" borderId="26" xfId="1" applyFont="1" applyFill="1" applyBorder="1" applyAlignment="1">
      <alignment horizontal="left" vertical="center" wrapText="1"/>
    </xf>
    <xf numFmtId="0" fontId="30" fillId="0" borderId="1" xfId="1" applyNumberFormat="1" applyFont="1" applyFill="1" applyBorder="1" applyAlignment="1">
      <alignment horizontal="left" vertical="center" wrapText="1"/>
    </xf>
    <xf numFmtId="1" fontId="30" fillId="0" borderId="1" xfId="1" applyNumberFormat="1" applyFont="1" applyFill="1" applyBorder="1" applyAlignment="1">
      <alignment horizontal="left" vertical="center" wrapText="1"/>
    </xf>
    <xf numFmtId="0" fontId="21" fillId="0" borderId="7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 wrapText="1"/>
    </xf>
    <xf numFmtId="0" fontId="14" fillId="0" borderId="11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14" fillId="7" borderId="12" xfId="21" applyFont="1" applyFill="1" applyBorder="1" applyAlignment="1">
      <alignment horizontal="center" vertical="center" wrapText="1"/>
    </xf>
    <xf numFmtId="0" fontId="14" fillId="7" borderId="3" xfId="21" applyFont="1" applyFill="1" applyBorder="1" applyAlignment="1">
      <alignment horizontal="center" vertical="center" wrapText="1"/>
    </xf>
    <xf numFmtId="0" fontId="14" fillId="7" borderId="13" xfId="21" applyFont="1" applyFill="1" applyBorder="1" applyAlignment="1">
      <alignment horizontal="center" vertical="center" wrapText="1"/>
    </xf>
    <xf numFmtId="0" fontId="42" fillId="7" borderId="12" xfId="21" applyFont="1" applyFill="1" applyBorder="1" applyAlignment="1">
      <alignment horizontal="center" vertical="center" wrapText="1"/>
    </xf>
    <xf numFmtId="0" fontId="42" fillId="7" borderId="3" xfId="21" applyFont="1" applyFill="1" applyBorder="1" applyAlignment="1">
      <alignment horizontal="center" vertical="center" wrapText="1"/>
    </xf>
    <xf numFmtId="0" fontId="42" fillId="7" borderId="13" xfId="21" applyFont="1" applyFill="1" applyBorder="1" applyAlignment="1">
      <alignment horizontal="center" vertical="center" wrapText="1"/>
    </xf>
    <xf numFmtId="0" fontId="14" fillId="8" borderId="2" xfId="22" applyFont="1" applyFill="1" applyBorder="1" applyAlignment="1">
      <alignment horizontal="center" vertical="center" wrapText="1"/>
    </xf>
    <xf numFmtId="0" fontId="14" fillId="8" borderId="8" xfId="22" applyFont="1" applyFill="1" applyBorder="1" applyAlignment="1">
      <alignment horizontal="center" vertical="center" wrapText="1"/>
    </xf>
    <xf numFmtId="0" fontId="36" fillId="0" borderId="2" xfId="1" applyFont="1" applyBorder="1" applyAlignment="1">
      <alignment horizontal="center" vertical="center"/>
    </xf>
    <xf numFmtId="0" fontId="36" fillId="0" borderId="8" xfId="1" applyFont="1" applyBorder="1" applyAlignment="1">
      <alignment horizontal="center" vertical="center"/>
    </xf>
    <xf numFmtId="0" fontId="19" fillId="0" borderId="2" xfId="1" applyFont="1" applyBorder="1" applyAlignment="1">
      <alignment horizontal="left" vertical="center"/>
    </xf>
    <xf numFmtId="0" fontId="19" fillId="0" borderId="7" xfId="1" applyFont="1" applyBorder="1" applyAlignment="1">
      <alignment horizontal="left" vertical="center"/>
    </xf>
    <xf numFmtId="0" fontId="19" fillId="0" borderId="8" xfId="1" applyFont="1" applyBorder="1" applyAlignment="1">
      <alignment horizontal="left" vertical="center"/>
    </xf>
    <xf numFmtId="166" fontId="38" fillId="0" borderId="1" xfId="12" applyNumberFormat="1" applyFont="1" applyFill="1" applyBorder="1" applyAlignment="1">
      <alignment horizontal="center" vertical="center" wrapText="1"/>
    </xf>
    <xf numFmtId="0" fontId="14" fillId="8" borderId="2" xfId="1" applyFont="1" applyFill="1" applyBorder="1" applyAlignment="1">
      <alignment horizontal="center" vertical="center" wrapText="1"/>
    </xf>
    <xf numFmtId="0" fontId="14" fillId="8" borderId="7" xfId="1" applyFont="1" applyFill="1" applyBorder="1" applyAlignment="1">
      <alignment horizontal="center" vertical="center" wrapText="1"/>
    </xf>
    <xf numFmtId="0" fontId="14" fillId="8" borderId="8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 wrapText="1"/>
    </xf>
    <xf numFmtId="0" fontId="14" fillId="8" borderId="2" xfId="21" applyFont="1" applyFill="1" applyBorder="1" applyAlignment="1">
      <alignment horizontal="center" vertical="center" wrapText="1"/>
    </xf>
    <xf numFmtId="0" fontId="14" fillId="8" borderId="7" xfId="21" applyFont="1" applyFill="1" applyBorder="1" applyAlignment="1">
      <alignment horizontal="center" vertical="center" wrapText="1"/>
    </xf>
    <xf numFmtId="0" fontId="14" fillId="8" borderId="8" xfId="21" applyFont="1" applyFill="1" applyBorder="1" applyAlignment="1">
      <alignment horizontal="center" vertical="center" wrapText="1"/>
    </xf>
    <xf numFmtId="0" fontId="14" fillId="9" borderId="2" xfId="26" applyNumberFormat="1" applyFont="1" applyFill="1" applyBorder="1" applyAlignment="1">
      <alignment horizontal="left" vertical="center" wrapText="1"/>
    </xf>
    <xf numFmtId="0" fontId="14" fillId="9" borderId="7" xfId="26" applyNumberFormat="1" applyFont="1" applyFill="1" applyBorder="1" applyAlignment="1">
      <alignment horizontal="left" vertical="center" wrapText="1"/>
    </xf>
    <xf numFmtId="0" fontId="14" fillId="9" borderId="8" xfId="26" applyNumberFormat="1" applyFont="1" applyFill="1" applyBorder="1" applyAlignment="1">
      <alignment horizontal="left" vertical="center" wrapText="1"/>
    </xf>
    <xf numFmtId="0" fontId="14" fillId="8" borderId="1" xfId="1" applyFont="1" applyFill="1" applyBorder="1" applyAlignment="1">
      <alignment horizontal="center" vertical="center" wrapText="1"/>
    </xf>
    <xf numFmtId="1" fontId="14" fillId="8" borderId="1" xfId="12" applyNumberFormat="1" applyFont="1" applyFill="1" applyBorder="1" applyAlignment="1">
      <alignment horizontal="center" vertical="center" wrapText="1"/>
    </xf>
    <xf numFmtId="0" fontId="14" fillId="8" borderId="1" xfId="2" applyFont="1" applyFill="1" applyBorder="1" applyAlignment="1">
      <alignment horizontal="center" vertical="center" wrapText="1"/>
    </xf>
    <xf numFmtId="0" fontId="14" fillId="7" borderId="2" xfId="21" applyFont="1" applyFill="1" applyBorder="1" applyAlignment="1">
      <alignment horizontal="left" vertical="center" wrapText="1"/>
    </xf>
    <xf numFmtId="0" fontId="14" fillId="7" borderId="7" xfId="21" applyFont="1" applyFill="1" applyBorder="1" applyAlignment="1">
      <alignment horizontal="left" vertical="center" wrapText="1"/>
    </xf>
    <xf numFmtId="0" fontId="14" fillId="7" borderId="8" xfId="21" applyFont="1" applyFill="1" applyBorder="1" applyAlignment="1">
      <alignment horizontal="left" vertical="center" wrapText="1"/>
    </xf>
    <xf numFmtId="0" fontId="14" fillId="8" borderId="1" xfId="22" applyFont="1" applyFill="1" applyBorder="1" applyAlignment="1">
      <alignment horizontal="center" vertical="center" wrapText="1"/>
    </xf>
    <xf numFmtId="0" fontId="14" fillId="0" borderId="1" xfId="21" applyFont="1" applyFill="1" applyBorder="1" applyAlignment="1">
      <alignment horizontal="center" vertical="center" wrapText="1"/>
    </xf>
    <xf numFmtId="0" fontId="19" fillId="0" borderId="2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38" fillId="2" borderId="1" xfId="21" applyFont="1" applyFill="1" applyBorder="1" applyAlignment="1">
      <alignment horizontal="center" vertical="center"/>
    </xf>
    <xf numFmtId="0" fontId="14" fillId="0" borderId="1" xfId="2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21" fillId="0" borderId="2" xfId="1" applyFont="1" applyBorder="1" applyAlignment="1">
      <alignment vertical="center"/>
    </xf>
    <xf numFmtId="0" fontId="21" fillId="0" borderId="7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20" fillId="0" borderId="1" xfId="1" applyFont="1" applyFill="1" applyBorder="1" applyAlignment="1">
      <alignment vertical="center"/>
    </xf>
    <xf numFmtId="0" fontId="21" fillId="0" borderId="1" xfId="1" applyFont="1" applyBorder="1" applyAlignment="1">
      <alignment horizontal="left" vertical="center"/>
    </xf>
  </cellXfs>
  <cellStyles count="54">
    <cellStyle name="Currency 2" xfId="24"/>
    <cellStyle name="Dziesiętny 2" xfId="20"/>
    <cellStyle name="Dziesiętny 2 2" xfId="40"/>
    <cellStyle name="Dziesiętny 2 3" xfId="52"/>
    <cellStyle name="Excel Built-in Normal" xfId="22"/>
    <cellStyle name="Normal 2 2" xfId="21"/>
    <cellStyle name="Normalny" xfId="0" builtinId="0"/>
    <cellStyle name="Normalny 2" xfId="9"/>
    <cellStyle name="Normalny 3" xfId="11"/>
    <cellStyle name="Normalny 3 2" xfId="6"/>
    <cellStyle name="Normalny 3 2 2" xfId="26"/>
    <cellStyle name="Normalny 4" xfId="3"/>
    <cellStyle name="Normalny 5" xfId="7"/>
    <cellStyle name="Normalny 5 2" xfId="14"/>
    <cellStyle name="Normalny 5 2 2" xfId="35"/>
    <cellStyle name="Normalny 5 2 3" xfId="47"/>
    <cellStyle name="Normalny 5 3" xfId="29"/>
    <cellStyle name="Normalny 5 4" xfId="42"/>
    <cellStyle name="Normalny 53" xfId="19"/>
    <cellStyle name="Normalny 6" xfId="1"/>
    <cellStyle name="Normalny_Arkusz1" xfId="2"/>
    <cellStyle name="Percent 2" xfId="25"/>
    <cellStyle name="Procentowy" xfId="53" builtinId="5"/>
    <cellStyle name="Procentowy 2" xfId="23"/>
    <cellStyle name="Procentowy 3" xfId="27"/>
    <cellStyle name="Walutowy 2" xfId="10"/>
    <cellStyle name="Walutowy 2 2" xfId="12"/>
    <cellStyle name="Walutowy 2 2 2" xfId="17"/>
    <cellStyle name="Walutowy 2 2 2 2" xfId="38"/>
    <cellStyle name="Walutowy 2 2 2 3" xfId="50"/>
    <cellStyle name="Walutowy 2 2 3" xfId="32"/>
    <cellStyle name="Walutowy 2 2 4" xfId="45"/>
    <cellStyle name="Walutowy 2 3" xfId="5"/>
    <cellStyle name="Walutowy 2 3 2" xfId="13"/>
    <cellStyle name="Walutowy 2 3 2 2" xfId="34"/>
    <cellStyle name="Walutowy 2 3 2 3" xfId="46"/>
    <cellStyle name="Walutowy 2 3 3" xfId="28"/>
    <cellStyle name="Walutowy 2 3 4" xfId="41"/>
    <cellStyle name="Walutowy 2 4" xfId="16"/>
    <cellStyle name="Walutowy 2 4 2" xfId="37"/>
    <cellStyle name="Walutowy 2 4 3" xfId="49"/>
    <cellStyle name="Walutowy 2 5" xfId="31"/>
    <cellStyle name="Walutowy 2 6" xfId="44"/>
    <cellStyle name="Walutowy 3" xfId="18"/>
    <cellStyle name="Walutowy 3 2" xfId="39"/>
    <cellStyle name="Walutowy 3 3" xfId="51"/>
    <cellStyle name="Walutowy 4" xfId="33"/>
    <cellStyle name="Walutowy 5" xfId="8"/>
    <cellStyle name="Walutowy 5 2" xfId="15"/>
    <cellStyle name="Walutowy 5 2 2" xfId="36"/>
    <cellStyle name="Walutowy 5 2 3" xfId="48"/>
    <cellStyle name="Walutowy 5 3" xfId="30"/>
    <cellStyle name="Walutowy 5 4" xfId="43"/>
    <cellStyle name="Walutowy_Arkusz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52"/>
  <sheetViews>
    <sheetView view="pageBreakPreview" zoomScaleNormal="100" zoomScaleSheetLayoutView="100" workbookViewId="0">
      <pane xSplit="2" topLeftCell="H1" activePane="topRight" state="frozen"/>
      <selection activeCell="A13" sqref="A13"/>
      <selection pane="topRight" activeCell="N42" sqref="N6:O42"/>
    </sheetView>
  </sheetViews>
  <sheetFormatPr defaultRowHeight="15"/>
  <cols>
    <col min="1" max="1" width="5" style="38" customWidth="1"/>
    <col min="2" max="2" width="41.42578125" style="38" customWidth="1"/>
    <col min="3" max="3" width="15.42578125" style="38" customWidth="1"/>
    <col min="4" max="4" width="13.140625" style="38" customWidth="1"/>
    <col min="5" max="5" width="19.42578125" style="38" customWidth="1"/>
    <col min="6" max="6" width="17.85546875" style="38" customWidth="1"/>
    <col min="7" max="7" width="74.140625" style="38" customWidth="1"/>
    <col min="8" max="8" width="14.7109375" style="38" customWidth="1"/>
    <col min="9" max="9" width="33.85546875" style="38" customWidth="1"/>
    <col min="10" max="10" width="13.28515625" style="38" customWidth="1"/>
    <col min="11" max="11" width="12.42578125" style="38" customWidth="1"/>
    <col min="12" max="12" width="13.7109375" style="38" customWidth="1"/>
    <col min="13" max="13" width="12.42578125" style="38" customWidth="1"/>
    <col min="14" max="14" width="18" style="38" customWidth="1"/>
    <col min="15" max="15" width="5.28515625" style="38" customWidth="1"/>
    <col min="16" max="16" width="25.85546875" style="38" customWidth="1"/>
    <col min="17" max="17" width="16.85546875" style="38" customWidth="1"/>
    <col min="18" max="18" width="20.42578125" style="38" customWidth="1"/>
  </cols>
  <sheetData>
    <row r="1" spans="1:18" ht="27.75" customHeight="1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 ht="27.75" customHeight="1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 ht="27.75" customHeight="1">
      <c r="A3" s="422" t="s">
        <v>424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78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48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44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13.5" customHeight="1">
      <c r="A6" s="6" t="s">
        <v>13</v>
      </c>
      <c r="B6" s="13" t="s">
        <v>425</v>
      </c>
      <c r="C6" s="6" t="s">
        <v>426</v>
      </c>
      <c r="D6" s="6" t="s">
        <v>120</v>
      </c>
      <c r="E6" s="6">
        <v>3</v>
      </c>
      <c r="F6" s="6">
        <v>100</v>
      </c>
      <c r="G6" s="14" t="s">
        <v>427</v>
      </c>
      <c r="H6" s="6"/>
      <c r="I6" s="6"/>
      <c r="J6" s="16"/>
      <c r="K6" s="16"/>
      <c r="L6" s="16"/>
      <c r="M6" s="16"/>
      <c r="N6" s="17"/>
      <c r="O6" s="18"/>
      <c r="P6" s="19">
        <f>ROUND(N6*O6+N6,2)</f>
        <v>0</v>
      </c>
      <c r="Q6" s="20">
        <f>ROUND(N6*I6,2)</f>
        <v>0</v>
      </c>
      <c r="R6" s="21">
        <f>ROUND(Q6*O6+Q6,2)</f>
        <v>0</v>
      </c>
    </row>
    <row r="7" spans="1:18" ht="20.25" customHeight="1">
      <c r="A7" s="6" t="s">
        <v>14</v>
      </c>
      <c r="B7" s="13" t="s">
        <v>425</v>
      </c>
      <c r="C7" s="6" t="s">
        <v>428</v>
      </c>
      <c r="D7" s="6" t="s">
        <v>120</v>
      </c>
      <c r="E7" s="6">
        <v>3</v>
      </c>
      <c r="F7" s="6">
        <v>100</v>
      </c>
      <c r="G7" s="14" t="s">
        <v>427</v>
      </c>
      <c r="H7" s="6"/>
      <c r="I7" s="6"/>
      <c r="J7" s="16"/>
      <c r="K7" s="16"/>
      <c r="L7" s="16"/>
      <c r="M7" s="16"/>
      <c r="N7" s="17"/>
      <c r="O7" s="18"/>
      <c r="P7" s="19">
        <f t="shared" ref="P7:P42" si="0">ROUND(N7*O7+N7,2)</f>
        <v>0</v>
      </c>
      <c r="Q7" s="20">
        <f t="shared" ref="Q7:Q42" si="1">ROUND(I7*N7,2)</f>
        <v>0</v>
      </c>
      <c r="R7" s="21">
        <f t="shared" ref="R7:R42" si="2">ROUND(Q7*O7+Q7,2)</f>
        <v>0</v>
      </c>
    </row>
    <row r="8" spans="1:18">
      <c r="A8" s="6" t="s">
        <v>15</v>
      </c>
      <c r="B8" s="13" t="s">
        <v>429</v>
      </c>
      <c r="C8" s="6" t="s">
        <v>431</v>
      </c>
      <c r="D8" s="6" t="s">
        <v>120</v>
      </c>
      <c r="E8" s="6">
        <v>270</v>
      </c>
      <c r="F8" s="6">
        <v>100</v>
      </c>
      <c r="G8" s="14" t="s">
        <v>430</v>
      </c>
      <c r="H8" s="6"/>
      <c r="I8" s="6"/>
      <c r="J8" s="16"/>
      <c r="K8" s="16"/>
      <c r="L8" s="16"/>
      <c r="M8" s="16"/>
      <c r="N8" s="17"/>
      <c r="O8" s="18"/>
      <c r="P8" s="19">
        <f t="shared" si="0"/>
        <v>0</v>
      </c>
      <c r="Q8" s="20">
        <f t="shared" si="1"/>
        <v>0</v>
      </c>
      <c r="R8" s="21">
        <f>ROUND(Q8*O8+Q8,2)</f>
        <v>0</v>
      </c>
    </row>
    <row r="9" spans="1:18" ht="19.5" customHeight="1">
      <c r="A9" s="6" t="s">
        <v>16</v>
      </c>
      <c r="B9" s="13" t="s">
        <v>429</v>
      </c>
      <c r="C9" s="6" t="s">
        <v>1069</v>
      </c>
      <c r="D9" s="6" t="s">
        <v>120</v>
      </c>
      <c r="E9" s="6">
        <v>1</v>
      </c>
      <c r="F9" s="6">
        <v>100</v>
      </c>
      <c r="G9" s="14" t="s">
        <v>430</v>
      </c>
      <c r="H9" s="6"/>
      <c r="I9" s="6"/>
      <c r="J9" s="16"/>
      <c r="K9" s="16"/>
      <c r="L9" s="16"/>
      <c r="M9" s="16"/>
      <c r="N9" s="17"/>
      <c r="O9" s="18"/>
      <c r="P9" s="19">
        <f t="shared" si="0"/>
        <v>0</v>
      </c>
      <c r="Q9" s="20">
        <f t="shared" si="1"/>
        <v>0</v>
      </c>
      <c r="R9" s="21">
        <f>ROUND(Q9*O9+Q9,2)</f>
        <v>0</v>
      </c>
    </row>
    <row r="10" spans="1:18">
      <c r="A10" s="6" t="s">
        <v>17</v>
      </c>
      <c r="B10" s="13" t="s">
        <v>429</v>
      </c>
      <c r="C10" s="6" t="s">
        <v>432</v>
      </c>
      <c r="D10" s="6" t="s">
        <v>120</v>
      </c>
      <c r="E10" s="6">
        <v>50</v>
      </c>
      <c r="F10" s="6">
        <v>100</v>
      </c>
      <c r="G10" s="14" t="s">
        <v>430</v>
      </c>
      <c r="H10" s="6"/>
      <c r="I10" s="6"/>
      <c r="J10" s="16"/>
      <c r="K10" s="16"/>
      <c r="L10" s="16"/>
      <c r="M10" s="16"/>
      <c r="N10" s="17"/>
      <c r="O10" s="18"/>
      <c r="P10" s="19">
        <f t="shared" si="0"/>
        <v>0</v>
      </c>
      <c r="Q10" s="20">
        <f t="shared" si="1"/>
        <v>0</v>
      </c>
      <c r="R10" s="21">
        <f t="shared" si="2"/>
        <v>0</v>
      </c>
    </row>
    <row r="11" spans="1:18">
      <c r="A11" s="6" t="s">
        <v>18</v>
      </c>
      <c r="B11" s="13" t="s">
        <v>429</v>
      </c>
      <c r="C11" s="6" t="s">
        <v>433</v>
      </c>
      <c r="D11" s="6" t="s">
        <v>120</v>
      </c>
      <c r="E11" s="6">
        <v>80</v>
      </c>
      <c r="F11" s="6">
        <v>100</v>
      </c>
      <c r="G11" s="14" t="s">
        <v>430</v>
      </c>
      <c r="H11" s="6"/>
      <c r="I11" s="6"/>
      <c r="J11" s="16"/>
      <c r="K11" s="16"/>
      <c r="L11" s="16"/>
      <c r="M11" s="16"/>
      <c r="N11" s="17"/>
      <c r="O11" s="18"/>
      <c r="P11" s="19">
        <f t="shared" si="0"/>
        <v>0</v>
      </c>
      <c r="Q11" s="20">
        <f t="shared" si="1"/>
        <v>0</v>
      </c>
      <c r="R11" s="21">
        <f t="shared" si="2"/>
        <v>0</v>
      </c>
    </row>
    <row r="12" spans="1:18">
      <c r="A12" s="6" t="s">
        <v>19</v>
      </c>
      <c r="B12" s="13" t="s">
        <v>429</v>
      </c>
      <c r="C12" s="6" t="s">
        <v>434</v>
      </c>
      <c r="D12" s="6" t="s">
        <v>120</v>
      </c>
      <c r="E12" s="6">
        <v>530</v>
      </c>
      <c r="F12" s="6">
        <v>100</v>
      </c>
      <c r="G12" s="14" t="s">
        <v>430</v>
      </c>
      <c r="H12" s="6"/>
      <c r="I12" s="6"/>
      <c r="J12" s="16"/>
      <c r="K12" s="16"/>
      <c r="L12" s="16"/>
      <c r="M12" s="16"/>
      <c r="N12" s="17"/>
      <c r="O12" s="18"/>
      <c r="P12" s="19">
        <f t="shared" si="0"/>
        <v>0</v>
      </c>
      <c r="Q12" s="20">
        <f t="shared" si="1"/>
        <v>0</v>
      </c>
      <c r="R12" s="21">
        <f t="shared" si="2"/>
        <v>0</v>
      </c>
    </row>
    <row r="13" spans="1:18">
      <c r="A13" s="6" t="s">
        <v>20</v>
      </c>
      <c r="B13" s="13" t="s">
        <v>429</v>
      </c>
      <c r="C13" s="6" t="s">
        <v>435</v>
      </c>
      <c r="D13" s="6" t="s">
        <v>120</v>
      </c>
      <c r="E13" s="6">
        <v>640</v>
      </c>
      <c r="F13" s="6">
        <v>100</v>
      </c>
      <c r="G13" s="14" t="s">
        <v>430</v>
      </c>
      <c r="H13" s="6"/>
      <c r="I13" s="6"/>
      <c r="J13" s="16"/>
      <c r="K13" s="16"/>
      <c r="L13" s="16"/>
      <c r="M13" s="16"/>
      <c r="N13" s="17"/>
      <c r="O13" s="18"/>
      <c r="P13" s="19">
        <f t="shared" si="0"/>
        <v>0</v>
      </c>
      <c r="Q13" s="20">
        <f t="shared" si="1"/>
        <v>0</v>
      </c>
      <c r="R13" s="21">
        <f t="shared" si="2"/>
        <v>0</v>
      </c>
    </row>
    <row r="14" spans="1:18">
      <c r="A14" s="6" t="s">
        <v>21</v>
      </c>
      <c r="B14" s="13" t="s">
        <v>429</v>
      </c>
      <c r="C14" s="6" t="s">
        <v>436</v>
      </c>
      <c r="D14" s="6" t="s">
        <v>120</v>
      </c>
      <c r="E14" s="6">
        <v>1</v>
      </c>
      <c r="F14" s="6">
        <v>100</v>
      </c>
      <c r="G14" s="14" t="s">
        <v>430</v>
      </c>
      <c r="H14" s="6"/>
      <c r="I14" s="6"/>
      <c r="J14" s="16"/>
      <c r="K14" s="16"/>
      <c r="L14" s="16"/>
      <c r="M14" s="16"/>
      <c r="N14" s="17"/>
      <c r="O14" s="18"/>
      <c r="P14" s="19">
        <f t="shared" si="0"/>
        <v>0</v>
      </c>
      <c r="Q14" s="20">
        <f t="shared" si="1"/>
        <v>0</v>
      </c>
      <c r="R14" s="21">
        <f t="shared" si="2"/>
        <v>0</v>
      </c>
    </row>
    <row r="15" spans="1:18">
      <c r="A15" s="6" t="s">
        <v>22</v>
      </c>
      <c r="B15" s="13" t="s">
        <v>429</v>
      </c>
      <c r="C15" s="6" t="s">
        <v>437</v>
      </c>
      <c r="D15" s="6" t="s">
        <v>120</v>
      </c>
      <c r="E15" s="6">
        <v>200</v>
      </c>
      <c r="F15" s="6">
        <v>100</v>
      </c>
      <c r="G15" s="14" t="s">
        <v>430</v>
      </c>
      <c r="H15" s="6"/>
      <c r="I15" s="6"/>
      <c r="J15" s="16"/>
      <c r="K15" s="16"/>
      <c r="L15" s="16"/>
      <c r="M15" s="16"/>
      <c r="N15" s="17"/>
      <c r="O15" s="18"/>
      <c r="P15" s="19">
        <f t="shared" si="0"/>
        <v>0</v>
      </c>
      <c r="Q15" s="20">
        <f t="shared" si="1"/>
        <v>0</v>
      </c>
      <c r="R15" s="21">
        <f t="shared" si="2"/>
        <v>0</v>
      </c>
    </row>
    <row r="16" spans="1:18" ht="18.75" customHeight="1">
      <c r="A16" s="6" t="s">
        <v>23</v>
      </c>
      <c r="B16" s="13" t="s">
        <v>429</v>
      </c>
      <c r="C16" s="6" t="s">
        <v>1189</v>
      </c>
      <c r="D16" s="6" t="s">
        <v>120</v>
      </c>
      <c r="E16" s="6">
        <v>1000</v>
      </c>
      <c r="F16" s="6">
        <v>100</v>
      </c>
      <c r="G16" s="14" t="s">
        <v>430</v>
      </c>
      <c r="H16" s="6"/>
      <c r="I16" s="6"/>
      <c r="J16" s="16"/>
      <c r="K16" s="16"/>
      <c r="L16" s="16"/>
      <c r="M16" s="16"/>
      <c r="N16" s="17"/>
      <c r="O16" s="18"/>
      <c r="P16" s="19">
        <f t="shared" si="0"/>
        <v>0</v>
      </c>
      <c r="Q16" s="20">
        <f t="shared" si="1"/>
        <v>0</v>
      </c>
      <c r="R16" s="21">
        <f t="shared" si="2"/>
        <v>0</v>
      </c>
    </row>
    <row r="17" spans="1:18" ht="22.5" customHeight="1">
      <c r="A17" s="6" t="s">
        <v>24</v>
      </c>
      <c r="B17" s="22" t="s">
        <v>438</v>
      </c>
      <c r="C17" s="6" t="s">
        <v>439</v>
      </c>
      <c r="D17" s="6" t="s">
        <v>120</v>
      </c>
      <c r="E17" s="6">
        <v>100</v>
      </c>
      <c r="F17" s="6">
        <v>100</v>
      </c>
      <c r="G17" s="14" t="s">
        <v>1202</v>
      </c>
      <c r="H17" s="6"/>
      <c r="I17" s="6"/>
      <c r="J17" s="16"/>
      <c r="K17" s="16"/>
      <c r="L17" s="16"/>
      <c r="M17" s="16"/>
      <c r="N17" s="17"/>
      <c r="O17" s="18"/>
      <c r="P17" s="19">
        <f t="shared" si="0"/>
        <v>0</v>
      </c>
      <c r="Q17" s="20">
        <f t="shared" si="1"/>
        <v>0</v>
      </c>
      <c r="R17" s="21">
        <f t="shared" si="2"/>
        <v>0</v>
      </c>
    </row>
    <row r="18" spans="1:18" ht="33.75" customHeight="1">
      <c r="A18" s="6" t="s">
        <v>25</v>
      </c>
      <c r="B18" s="22" t="s">
        <v>440</v>
      </c>
      <c r="C18" s="6" t="s">
        <v>40</v>
      </c>
      <c r="D18" s="6" t="s">
        <v>32</v>
      </c>
      <c r="E18" s="23">
        <v>3000</v>
      </c>
      <c r="F18" s="6">
        <v>1</v>
      </c>
      <c r="G18" s="14" t="s">
        <v>441</v>
      </c>
      <c r="H18" s="6"/>
      <c r="I18" s="6"/>
      <c r="J18" s="16"/>
      <c r="K18" s="16"/>
      <c r="L18" s="16"/>
      <c r="M18" s="16"/>
      <c r="N18" s="17"/>
      <c r="O18" s="18"/>
      <c r="P18" s="19">
        <f t="shared" si="0"/>
        <v>0</v>
      </c>
      <c r="Q18" s="20">
        <f t="shared" si="1"/>
        <v>0</v>
      </c>
      <c r="R18" s="21">
        <f t="shared" si="2"/>
        <v>0</v>
      </c>
    </row>
    <row r="19" spans="1:18" ht="33.75" customHeight="1">
      <c r="A19" s="6" t="s">
        <v>26</v>
      </c>
      <c r="B19" s="22" t="s">
        <v>442</v>
      </c>
      <c r="C19" s="6" t="s">
        <v>40</v>
      </c>
      <c r="D19" s="6" t="s">
        <v>32</v>
      </c>
      <c r="E19" s="23">
        <v>135</v>
      </c>
      <c r="F19" s="6">
        <v>1</v>
      </c>
      <c r="G19" s="14" t="s">
        <v>443</v>
      </c>
      <c r="H19" s="6"/>
      <c r="I19" s="6"/>
      <c r="J19" s="16"/>
      <c r="K19" s="16"/>
      <c r="L19" s="16"/>
      <c r="M19" s="16"/>
      <c r="N19" s="17"/>
      <c r="O19" s="18"/>
      <c r="P19" s="19">
        <f t="shared" si="0"/>
        <v>0</v>
      </c>
      <c r="Q19" s="20">
        <f t="shared" si="1"/>
        <v>0</v>
      </c>
      <c r="R19" s="21">
        <f t="shared" si="2"/>
        <v>0</v>
      </c>
    </row>
    <row r="20" spans="1:18" ht="88.5" customHeight="1">
      <c r="A20" s="6" t="s">
        <v>27</v>
      </c>
      <c r="B20" s="22" t="s">
        <v>444</v>
      </c>
      <c r="C20" s="6" t="s">
        <v>40</v>
      </c>
      <c r="D20" s="6" t="s">
        <v>32</v>
      </c>
      <c r="E20" s="23">
        <v>100000</v>
      </c>
      <c r="F20" s="6">
        <v>1</v>
      </c>
      <c r="G20" s="14" t="s">
        <v>445</v>
      </c>
      <c r="H20" s="6"/>
      <c r="I20" s="6"/>
      <c r="J20" s="16"/>
      <c r="K20" s="16"/>
      <c r="L20" s="16"/>
      <c r="M20" s="16"/>
      <c r="N20" s="17"/>
      <c r="O20" s="18"/>
      <c r="P20" s="19">
        <f t="shared" si="0"/>
        <v>0</v>
      </c>
      <c r="Q20" s="20">
        <f t="shared" si="1"/>
        <v>0</v>
      </c>
      <c r="R20" s="21">
        <f t="shared" si="2"/>
        <v>0</v>
      </c>
    </row>
    <row r="21" spans="1:18" ht="71.25" customHeight="1">
      <c r="A21" s="6" t="s">
        <v>28</v>
      </c>
      <c r="B21" s="22" t="s">
        <v>446</v>
      </c>
      <c r="C21" s="6" t="s">
        <v>40</v>
      </c>
      <c r="D21" s="6" t="s">
        <v>32</v>
      </c>
      <c r="E21" s="6">
        <v>100</v>
      </c>
      <c r="F21" s="6">
        <v>1</v>
      </c>
      <c r="G21" s="14" t="s">
        <v>447</v>
      </c>
      <c r="H21" s="6"/>
      <c r="I21" s="6"/>
      <c r="J21" s="16"/>
      <c r="K21" s="16"/>
      <c r="L21" s="16"/>
      <c r="M21" s="16"/>
      <c r="N21" s="17"/>
      <c r="O21" s="18"/>
      <c r="P21" s="19">
        <f t="shared" si="0"/>
        <v>0</v>
      </c>
      <c r="Q21" s="20">
        <f t="shared" si="1"/>
        <v>0</v>
      </c>
      <c r="R21" s="21">
        <f t="shared" si="2"/>
        <v>0</v>
      </c>
    </row>
    <row r="22" spans="1:18" ht="21.75" customHeight="1">
      <c r="A22" s="6" t="s">
        <v>29</v>
      </c>
      <c r="B22" s="22" t="s">
        <v>448</v>
      </c>
      <c r="C22" s="6" t="s">
        <v>40</v>
      </c>
      <c r="D22" s="6" t="s">
        <v>32</v>
      </c>
      <c r="E22" s="6">
        <v>1</v>
      </c>
      <c r="F22" s="6">
        <v>1</v>
      </c>
      <c r="G22" s="14" t="s">
        <v>449</v>
      </c>
      <c r="H22" s="6"/>
      <c r="I22" s="6"/>
      <c r="J22" s="16"/>
      <c r="K22" s="16"/>
      <c r="L22" s="16"/>
      <c r="M22" s="16"/>
      <c r="N22" s="17"/>
      <c r="O22" s="18"/>
      <c r="P22" s="19">
        <f t="shared" si="0"/>
        <v>0</v>
      </c>
      <c r="Q22" s="20">
        <f t="shared" si="1"/>
        <v>0</v>
      </c>
      <c r="R22" s="21">
        <f t="shared" si="2"/>
        <v>0</v>
      </c>
    </row>
    <row r="23" spans="1:18" ht="39" customHeight="1">
      <c r="A23" s="6" t="s">
        <v>198</v>
      </c>
      <c r="B23" s="22" t="s">
        <v>450</v>
      </c>
      <c r="C23" s="6" t="s">
        <v>451</v>
      </c>
      <c r="D23" s="6" t="s">
        <v>32</v>
      </c>
      <c r="E23" s="23">
        <v>27000</v>
      </c>
      <c r="F23" s="6">
        <v>1</v>
      </c>
      <c r="G23" s="24" t="s">
        <v>452</v>
      </c>
      <c r="H23" s="6"/>
      <c r="I23" s="6"/>
      <c r="J23" s="16"/>
      <c r="K23" s="16"/>
      <c r="L23" s="16"/>
      <c r="M23" s="16"/>
      <c r="N23" s="25"/>
      <c r="O23" s="18"/>
      <c r="P23" s="19">
        <f t="shared" si="0"/>
        <v>0</v>
      </c>
      <c r="Q23" s="20">
        <f t="shared" si="1"/>
        <v>0</v>
      </c>
      <c r="R23" s="21">
        <f t="shared" si="2"/>
        <v>0</v>
      </c>
    </row>
    <row r="24" spans="1:18" ht="37.5" customHeight="1">
      <c r="A24" s="6" t="s">
        <v>200</v>
      </c>
      <c r="B24" s="22" t="s">
        <v>453</v>
      </c>
      <c r="C24" s="6" t="s">
        <v>454</v>
      </c>
      <c r="D24" s="6" t="s">
        <v>32</v>
      </c>
      <c r="E24" s="23">
        <v>800</v>
      </c>
      <c r="F24" s="6">
        <v>1</v>
      </c>
      <c r="G24" s="14" t="s">
        <v>1203</v>
      </c>
      <c r="H24" s="6"/>
      <c r="I24" s="6"/>
      <c r="J24" s="16"/>
      <c r="K24" s="16"/>
      <c r="L24" s="16"/>
      <c r="M24" s="16"/>
      <c r="N24" s="17"/>
      <c r="O24" s="18"/>
      <c r="P24" s="19">
        <f t="shared" si="0"/>
        <v>0</v>
      </c>
      <c r="Q24" s="20">
        <f t="shared" si="1"/>
        <v>0</v>
      </c>
      <c r="R24" s="21">
        <f t="shared" si="2"/>
        <v>0</v>
      </c>
    </row>
    <row r="25" spans="1:18" ht="34.5" customHeight="1">
      <c r="A25" s="6" t="s">
        <v>202</v>
      </c>
      <c r="B25" s="22" t="s">
        <v>455</v>
      </c>
      <c r="C25" s="6" t="s">
        <v>454</v>
      </c>
      <c r="D25" s="6" t="s">
        <v>32</v>
      </c>
      <c r="E25" s="23">
        <v>2300</v>
      </c>
      <c r="F25" s="6">
        <v>1</v>
      </c>
      <c r="G25" s="14" t="s">
        <v>1204</v>
      </c>
      <c r="H25" s="6"/>
      <c r="I25" s="6"/>
      <c r="J25" s="16"/>
      <c r="K25" s="16"/>
      <c r="L25" s="16"/>
      <c r="M25" s="16"/>
      <c r="N25" s="17"/>
      <c r="O25" s="18"/>
      <c r="P25" s="19">
        <f t="shared" si="0"/>
        <v>0</v>
      </c>
      <c r="Q25" s="20">
        <f t="shared" si="1"/>
        <v>0</v>
      </c>
      <c r="R25" s="21">
        <f t="shared" si="2"/>
        <v>0</v>
      </c>
    </row>
    <row r="26" spans="1:18" ht="35.25" customHeight="1">
      <c r="A26" s="6" t="s">
        <v>205</v>
      </c>
      <c r="B26" s="26" t="s">
        <v>456</v>
      </c>
      <c r="C26" s="6" t="s">
        <v>454</v>
      </c>
      <c r="D26" s="6" t="s">
        <v>32</v>
      </c>
      <c r="E26" s="23">
        <v>1900</v>
      </c>
      <c r="F26" s="6">
        <v>1</v>
      </c>
      <c r="G26" s="24" t="s">
        <v>457</v>
      </c>
      <c r="H26" s="6"/>
      <c r="I26" s="6"/>
      <c r="J26" s="16"/>
      <c r="K26" s="16"/>
      <c r="L26" s="16"/>
      <c r="M26" s="16"/>
      <c r="N26" s="17"/>
      <c r="O26" s="18"/>
      <c r="P26" s="19">
        <f t="shared" si="0"/>
        <v>0</v>
      </c>
      <c r="Q26" s="20">
        <f t="shared" si="1"/>
        <v>0</v>
      </c>
      <c r="R26" s="21">
        <f t="shared" si="2"/>
        <v>0</v>
      </c>
    </row>
    <row r="27" spans="1:18" ht="21.75" customHeight="1">
      <c r="A27" s="6" t="s">
        <v>207</v>
      </c>
      <c r="B27" s="22" t="s">
        <v>458</v>
      </c>
      <c r="C27" s="6" t="s">
        <v>459</v>
      </c>
      <c r="D27" s="6" t="s">
        <v>120</v>
      </c>
      <c r="E27" s="6">
        <v>50</v>
      </c>
      <c r="F27" s="6">
        <v>100</v>
      </c>
      <c r="G27" s="14" t="s">
        <v>460</v>
      </c>
      <c r="H27" s="6"/>
      <c r="I27" s="6"/>
      <c r="J27" s="16"/>
      <c r="K27" s="16"/>
      <c r="L27" s="16"/>
      <c r="M27" s="16"/>
      <c r="N27" s="17"/>
      <c r="O27" s="18"/>
      <c r="P27" s="19">
        <f t="shared" si="0"/>
        <v>0</v>
      </c>
      <c r="Q27" s="20">
        <f t="shared" si="1"/>
        <v>0</v>
      </c>
      <c r="R27" s="21">
        <f t="shared" si="2"/>
        <v>0</v>
      </c>
    </row>
    <row r="28" spans="1:18" ht="37.5" customHeight="1">
      <c r="A28" s="6" t="s">
        <v>210</v>
      </c>
      <c r="B28" s="22" t="s">
        <v>461</v>
      </c>
      <c r="C28" s="6" t="s">
        <v>462</v>
      </c>
      <c r="D28" s="6" t="s">
        <v>120</v>
      </c>
      <c r="E28" s="6">
        <v>500</v>
      </c>
      <c r="F28" s="6">
        <v>100</v>
      </c>
      <c r="G28" s="14" t="s">
        <v>463</v>
      </c>
      <c r="H28" s="6"/>
      <c r="I28" s="6"/>
      <c r="J28" s="16"/>
      <c r="K28" s="16"/>
      <c r="L28" s="16"/>
      <c r="M28" s="16"/>
      <c r="N28" s="17"/>
      <c r="O28" s="18"/>
      <c r="P28" s="19">
        <f t="shared" si="0"/>
        <v>0</v>
      </c>
      <c r="Q28" s="20">
        <f t="shared" si="1"/>
        <v>0</v>
      </c>
      <c r="R28" s="21">
        <f t="shared" si="2"/>
        <v>0</v>
      </c>
    </row>
    <row r="29" spans="1:18" ht="30" customHeight="1">
      <c r="A29" s="6" t="s">
        <v>213</v>
      </c>
      <c r="B29" s="22" t="s">
        <v>461</v>
      </c>
      <c r="C29" s="6" t="s">
        <v>206</v>
      </c>
      <c r="D29" s="6" t="s">
        <v>120</v>
      </c>
      <c r="E29" s="6">
        <v>700</v>
      </c>
      <c r="F29" s="6">
        <v>100</v>
      </c>
      <c r="G29" s="14" t="s">
        <v>464</v>
      </c>
      <c r="H29" s="6"/>
      <c r="I29" s="6"/>
      <c r="J29" s="16"/>
      <c r="K29" s="16"/>
      <c r="L29" s="16"/>
      <c r="M29" s="16"/>
      <c r="N29" s="17"/>
      <c r="O29" s="18"/>
      <c r="P29" s="19">
        <f t="shared" si="0"/>
        <v>0</v>
      </c>
      <c r="Q29" s="20">
        <f t="shared" si="1"/>
        <v>0</v>
      </c>
      <c r="R29" s="21">
        <f t="shared" si="2"/>
        <v>0</v>
      </c>
    </row>
    <row r="30" spans="1:18" ht="34.5" customHeight="1">
      <c r="A30" s="6" t="s">
        <v>216</v>
      </c>
      <c r="B30" s="22" t="s">
        <v>461</v>
      </c>
      <c r="C30" s="6" t="s">
        <v>224</v>
      </c>
      <c r="D30" s="6" t="s">
        <v>120</v>
      </c>
      <c r="E30" s="6">
        <v>950</v>
      </c>
      <c r="F30" s="6">
        <v>100</v>
      </c>
      <c r="G30" s="14" t="s">
        <v>465</v>
      </c>
      <c r="H30" s="6"/>
      <c r="I30" s="6"/>
      <c r="J30" s="16"/>
      <c r="K30" s="16"/>
      <c r="L30" s="16"/>
      <c r="M30" s="16"/>
      <c r="N30" s="17"/>
      <c r="O30" s="18"/>
      <c r="P30" s="19">
        <f t="shared" si="0"/>
        <v>0</v>
      </c>
      <c r="Q30" s="20">
        <f t="shared" si="1"/>
        <v>0</v>
      </c>
      <c r="R30" s="21">
        <f t="shared" si="2"/>
        <v>0</v>
      </c>
    </row>
    <row r="31" spans="1:18" ht="35.25" customHeight="1">
      <c r="A31" s="6" t="s">
        <v>220</v>
      </c>
      <c r="B31" s="22" t="s">
        <v>461</v>
      </c>
      <c r="C31" s="6" t="s">
        <v>218</v>
      </c>
      <c r="D31" s="6" t="s">
        <v>120</v>
      </c>
      <c r="E31" s="6">
        <v>750</v>
      </c>
      <c r="F31" s="6">
        <v>100</v>
      </c>
      <c r="G31" s="14" t="s">
        <v>467</v>
      </c>
      <c r="H31" s="6"/>
      <c r="I31" s="6"/>
      <c r="J31" s="16"/>
      <c r="K31" s="16"/>
      <c r="L31" s="16"/>
      <c r="M31" s="16"/>
      <c r="N31" s="17"/>
      <c r="O31" s="18"/>
      <c r="P31" s="19">
        <f t="shared" si="0"/>
        <v>0</v>
      </c>
      <c r="Q31" s="20">
        <f t="shared" si="1"/>
        <v>0</v>
      </c>
      <c r="R31" s="21">
        <f t="shared" si="2"/>
        <v>0</v>
      </c>
    </row>
    <row r="32" spans="1:18" ht="26.25" customHeight="1">
      <c r="A32" s="6" t="s">
        <v>222</v>
      </c>
      <c r="B32" s="22" t="s">
        <v>469</v>
      </c>
      <c r="C32" s="29" t="s">
        <v>459</v>
      </c>
      <c r="D32" s="6" t="s">
        <v>120</v>
      </c>
      <c r="E32" s="6">
        <v>1</v>
      </c>
      <c r="F32" s="6">
        <v>100</v>
      </c>
      <c r="G32" s="30" t="s">
        <v>470</v>
      </c>
      <c r="H32" s="6"/>
      <c r="I32" s="6"/>
      <c r="J32" s="16"/>
      <c r="K32" s="16"/>
      <c r="L32" s="16"/>
      <c r="M32" s="16"/>
      <c r="N32" s="17"/>
      <c r="O32" s="18"/>
      <c r="P32" s="19">
        <f t="shared" si="0"/>
        <v>0</v>
      </c>
      <c r="Q32" s="20">
        <f t="shared" si="1"/>
        <v>0</v>
      </c>
      <c r="R32" s="21">
        <f t="shared" si="2"/>
        <v>0</v>
      </c>
    </row>
    <row r="33" spans="1:18" ht="25.5" customHeight="1">
      <c r="A33" s="6" t="s">
        <v>466</v>
      </c>
      <c r="B33" s="22" t="s">
        <v>472</v>
      </c>
      <c r="C33" s="6" t="s">
        <v>473</v>
      </c>
      <c r="D33" s="6" t="s">
        <v>32</v>
      </c>
      <c r="E33" s="23">
        <v>3900</v>
      </c>
      <c r="F33" s="6">
        <v>1</v>
      </c>
      <c r="G33" s="14" t="s">
        <v>474</v>
      </c>
      <c r="H33" s="6"/>
      <c r="I33" s="6"/>
      <c r="J33" s="16"/>
      <c r="K33" s="16"/>
      <c r="L33" s="16"/>
      <c r="M33" s="16"/>
      <c r="N33" s="17"/>
      <c r="O33" s="18"/>
      <c r="P33" s="19">
        <f t="shared" si="0"/>
        <v>0</v>
      </c>
      <c r="Q33" s="20">
        <f t="shared" si="1"/>
        <v>0</v>
      </c>
      <c r="R33" s="21">
        <f t="shared" si="2"/>
        <v>0</v>
      </c>
    </row>
    <row r="34" spans="1:18" ht="50.25" customHeight="1">
      <c r="A34" s="6" t="s">
        <v>468</v>
      </c>
      <c r="B34" s="22" t="s">
        <v>476</v>
      </c>
      <c r="C34" s="29" t="s">
        <v>176</v>
      </c>
      <c r="D34" s="6" t="s">
        <v>120</v>
      </c>
      <c r="E34" s="6">
        <v>3</v>
      </c>
      <c r="F34" s="6">
        <v>100</v>
      </c>
      <c r="G34" s="30" t="s">
        <v>477</v>
      </c>
      <c r="H34" s="6"/>
      <c r="I34" s="6"/>
      <c r="J34" s="16"/>
      <c r="K34" s="16"/>
      <c r="L34" s="16"/>
      <c r="M34" s="16"/>
      <c r="N34" s="17"/>
      <c r="O34" s="18"/>
      <c r="P34" s="19">
        <f t="shared" si="0"/>
        <v>0</v>
      </c>
      <c r="Q34" s="20">
        <f t="shared" si="1"/>
        <v>0</v>
      </c>
      <c r="R34" s="21">
        <f t="shared" si="2"/>
        <v>0</v>
      </c>
    </row>
    <row r="35" spans="1:18" ht="46.5" customHeight="1">
      <c r="A35" s="6" t="s">
        <v>471</v>
      </c>
      <c r="B35" s="22" t="s">
        <v>476</v>
      </c>
      <c r="C35" s="6" t="s">
        <v>206</v>
      </c>
      <c r="D35" s="6" t="s">
        <v>120</v>
      </c>
      <c r="E35" s="6">
        <v>1</v>
      </c>
      <c r="F35" s="6">
        <v>100</v>
      </c>
      <c r="G35" s="14" t="s">
        <v>479</v>
      </c>
      <c r="H35" s="6"/>
      <c r="I35" s="6"/>
      <c r="J35" s="16"/>
      <c r="K35" s="16"/>
      <c r="L35" s="16"/>
      <c r="M35" s="16"/>
      <c r="N35" s="17"/>
      <c r="O35" s="18"/>
      <c r="P35" s="19">
        <f t="shared" si="0"/>
        <v>0</v>
      </c>
      <c r="Q35" s="20">
        <f t="shared" si="1"/>
        <v>0</v>
      </c>
      <c r="R35" s="21">
        <f t="shared" si="2"/>
        <v>0</v>
      </c>
    </row>
    <row r="36" spans="1:18" ht="43.5" customHeight="1">
      <c r="A36" s="6" t="s">
        <v>475</v>
      </c>
      <c r="B36" s="22" t="s">
        <v>476</v>
      </c>
      <c r="C36" s="29" t="s">
        <v>224</v>
      </c>
      <c r="D36" s="6" t="s">
        <v>120</v>
      </c>
      <c r="E36" s="6">
        <v>1</v>
      </c>
      <c r="F36" s="6">
        <v>100</v>
      </c>
      <c r="G36" s="30" t="s">
        <v>481</v>
      </c>
      <c r="H36" s="6"/>
      <c r="I36" s="6"/>
      <c r="J36" s="16"/>
      <c r="K36" s="16"/>
      <c r="L36" s="16"/>
      <c r="M36" s="16"/>
      <c r="N36" s="17"/>
      <c r="O36" s="18"/>
      <c r="P36" s="19">
        <f t="shared" si="0"/>
        <v>0</v>
      </c>
      <c r="Q36" s="20">
        <f t="shared" si="1"/>
        <v>0</v>
      </c>
      <c r="R36" s="21">
        <f t="shared" si="2"/>
        <v>0</v>
      </c>
    </row>
    <row r="37" spans="1:18" ht="28.5" customHeight="1">
      <c r="A37" s="6" t="s">
        <v>478</v>
      </c>
      <c r="B37" s="22" t="s">
        <v>476</v>
      </c>
      <c r="C37" s="29" t="s">
        <v>218</v>
      </c>
      <c r="D37" s="6" t="s">
        <v>120</v>
      </c>
      <c r="E37" s="6">
        <v>1</v>
      </c>
      <c r="F37" s="6">
        <v>100</v>
      </c>
      <c r="G37" s="30" t="s">
        <v>483</v>
      </c>
      <c r="H37" s="6"/>
      <c r="I37" s="6"/>
      <c r="J37" s="16"/>
      <c r="K37" s="16"/>
      <c r="L37" s="16"/>
      <c r="M37" s="16"/>
      <c r="N37" s="17"/>
      <c r="O37" s="18"/>
      <c r="P37" s="19">
        <f t="shared" si="0"/>
        <v>0</v>
      </c>
      <c r="Q37" s="20">
        <f t="shared" si="1"/>
        <v>0</v>
      </c>
      <c r="R37" s="21">
        <f t="shared" si="2"/>
        <v>0</v>
      </c>
    </row>
    <row r="38" spans="1:18" ht="41.25" customHeight="1">
      <c r="A38" s="6" t="s">
        <v>480</v>
      </c>
      <c r="B38" s="22" t="s">
        <v>485</v>
      </c>
      <c r="C38" s="6" t="s">
        <v>486</v>
      </c>
      <c r="D38" s="6" t="s">
        <v>32</v>
      </c>
      <c r="E38" s="6">
        <v>1</v>
      </c>
      <c r="F38" s="6">
        <v>1</v>
      </c>
      <c r="G38" s="14" t="s">
        <v>487</v>
      </c>
      <c r="H38" s="6"/>
      <c r="I38" s="6"/>
      <c r="J38" s="16"/>
      <c r="K38" s="16"/>
      <c r="L38" s="16"/>
      <c r="M38" s="16"/>
      <c r="N38" s="17"/>
      <c r="O38" s="18"/>
      <c r="P38" s="19">
        <f t="shared" si="0"/>
        <v>0</v>
      </c>
      <c r="Q38" s="20">
        <f t="shared" si="1"/>
        <v>0</v>
      </c>
      <c r="R38" s="21">
        <f t="shared" si="2"/>
        <v>0</v>
      </c>
    </row>
    <row r="39" spans="1:18">
      <c r="A39" s="6" t="s">
        <v>482</v>
      </c>
      <c r="B39" s="22" t="s">
        <v>489</v>
      </c>
      <c r="C39" s="6" t="s">
        <v>40</v>
      </c>
      <c r="D39" s="6" t="s">
        <v>32</v>
      </c>
      <c r="E39" s="6">
        <v>1</v>
      </c>
      <c r="F39" s="6">
        <v>1</v>
      </c>
      <c r="G39" s="14" t="s">
        <v>490</v>
      </c>
      <c r="H39" s="6"/>
      <c r="I39" s="6"/>
      <c r="J39" s="16"/>
      <c r="K39" s="16"/>
      <c r="L39" s="16"/>
      <c r="M39" s="16"/>
      <c r="N39" s="17"/>
      <c r="O39" s="18"/>
      <c r="P39" s="19">
        <f t="shared" si="0"/>
        <v>0</v>
      </c>
      <c r="Q39" s="20">
        <f t="shared" si="1"/>
        <v>0</v>
      </c>
      <c r="R39" s="21">
        <f t="shared" si="2"/>
        <v>0</v>
      </c>
    </row>
    <row r="40" spans="1:18" ht="26.25" customHeight="1">
      <c r="A40" s="6" t="s">
        <v>484</v>
      </c>
      <c r="B40" s="30" t="s">
        <v>492</v>
      </c>
      <c r="C40" s="6" t="s">
        <v>40</v>
      </c>
      <c r="D40" s="6" t="s">
        <v>32</v>
      </c>
      <c r="E40" s="6">
        <v>75</v>
      </c>
      <c r="F40" s="6">
        <v>1</v>
      </c>
      <c r="G40" s="14" t="s">
        <v>493</v>
      </c>
      <c r="H40" s="6"/>
      <c r="I40" s="6"/>
      <c r="J40" s="16"/>
      <c r="K40" s="16"/>
      <c r="L40" s="16"/>
      <c r="M40" s="16"/>
      <c r="N40" s="17"/>
      <c r="O40" s="18"/>
      <c r="P40" s="19">
        <f t="shared" si="0"/>
        <v>0</v>
      </c>
      <c r="Q40" s="20">
        <f t="shared" si="1"/>
        <v>0</v>
      </c>
      <c r="R40" s="21">
        <f t="shared" si="2"/>
        <v>0</v>
      </c>
    </row>
    <row r="41" spans="1:18" ht="25.5" customHeight="1">
      <c r="A41" s="6" t="s">
        <v>488</v>
      </c>
      <c r="B41" s="22" t="s">
        <v>1065</v>
      </c>
      <c r="C41" s="6" t="s">
        <v>1066</v>
      </c>
      <c r="D41" s="6" t="s">
        <v>32</v>
      </c>
      <c r="E41" s="6">
        <v>30</v>
      </c>
      <c r="F41" s="6">
        <v>1</v>
      </c>
      <c r="G41" s="30" t="s">
        <v>1068</v>
      </c>
      <c r="H41" s="6"/>
      <c r="I41" s="6"/>
      <c r="J41" s="16"/>
      <c r="K41" s="16"/>
      <c r="L41" s="16"/>
      <c r="M41" s="16"/>
      <c r="N41" s="17"/>
      <c r="O41" s="18"/>
      <c r="P41" s="19">
        <f t="shared" si="0"/>
        <v>0</v>
      </c>
      <c r="Q41" s="20">
        <f t="shared" si="1"/>
        <v>0</v>
      </c>
      <c r="R41" s="21">
        <f t="shared" si="2"/>
        <v>0</v>
      </c>
    </row>
    <row r="42" spans="1:18" ht="27" customHeight="1">
      <c r="A42" s="6" t="s">
        <v>491</v>
      </c>
      <c r="B42" s="22" t="s">
        <v>1065</v>
      </c>
      <c r="C42" s="6" t="s">
        <v>1067</v>
      </c>
      <c r="D42" s="6" t="s">
        <v>32</v>
      </c>
      <c r="E42" s="6">
        <v>30</v>
      </c>
      <c r="F42" s="6">
        <v>1</v>
      </c>
      <c r="G42" s="30" t="s">
        <v>1068</v>
      </c>
      <c r="H42" s="6"/>
      <c r="I42" s="6"/>
      <c r="J42" s="16"/>
      <c r="K42" s="16"/>
      <c r="L42" s="16"/>
      <c r="M42" s="16"/>
      <c r="N42" s="17"/>
      <c r="O42" s="18"/>
      <c r="P42" s="19">
        <f t="shared" si="0"/>
        <v>0</v>
      </c>
      <c r="Q42" s="20">
        <f t="shared" si="1"/>
        <v>0</v>
      </c>
      <c r="R42" s="21">
        <f t="shared" si="2"/>
        <v>0</v>
      </c>
    </row>
    <row r="43" spans="1:18" ht="33.75" customHeight="1">
      <c r="A43" s="424" t="s">
        <v>1241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32">
        <f>SUM(Q6:Q42)</f>
        <v>0</v>
      </c>
      <c r="R43" s="33">
        <f>SUM(R6:R42)</f>
        <v>0</v>
      </c>
    </row>
    <row r="44" spans="1:18" ht="27.75" customHeight="1">
      <c r="A44" s="425" t="s">
        <v>1242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35">
        <f>0.7*Q43</f>
        <v>0</v>
      </c>
      <c r="R44" s="36">
        <f>0.7*R43</f>
        <v>0</v>
      </c>
    </row>
    <row r="45" spans="1:18" ht="29.25" customHeight="1">
      <c r="A45" s="426" t="s">
        <v>1235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35">
        <f>1.2*Q43</f>
        <v>0</v>
      </c>
      <c r="R45" s="36">
        <f>1.2*R43</f>
        <v>0</v>
      </c>
    </row>
    <row r="46" spans="1:18" ht="45" customHeight="1">
      <c r="A46" s="417" t="s">
        <v>35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8"/>
    </row>
    <row r="47" spans="1:18" ht="39.75" customHeight="1">
      <c r="A47" s="419" t="s">
        <v>494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19"/>
    </row>
    <row r="48" spans="1:18" ht="49.5" customHeight="1">
      <c r="A48" s="427" t="s">
        <v>1243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47.25" customHeight="1">
      <c r="A49" s="427" t="s">
        <v>1244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34.5" customHeight="1">
      <c r="A50" s="428" t="s">
        <v>1236</v>
      </c>
      <c r="B50" s="428"/>
      <c r="C50" s="428"/>
      <c r="D50" s="428"/>
      <c r="E50" s="428"/>
      <c r="F50" s="428" t="s">
        <v>1237</v>
      </c>
      <c r="G50" s="428"/>
      <c r="H50" s="428"/>
      <c r="I50" s="428"/>
      <c r="J50" s="428"/>
      <c r="K50" s="428"/>
      <c r="L50" s="428"/>
      <c r="M50" s="428"/>
      <c r="N50" s="428"/>
      <c r="O50" s="428"/>
      <c r="P50" s="428"/>
      <c r="Q50" s="428"/>
      <c r="R50" s="428"/>
    </row>
    <row r="51" spans="1:18" ht="29.25" customHeight="1">
      <c r="A51" s="429" t="s">
        <v>1238</v>
      </c>
      <c r="B51" s="429"/>
      <c r="C51" s="429"/>
      <c r="D51" s="429"/>
      <c r="E51" s="429"/>
      <c r="F51" s="429" t="s">
        <v>1239</v>
      </c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</row>
    <row r="52" spans="1:18" ht="44.25" customHeight="1">
      <c r="A52" s="428" t="s">
        <v>1240</v>
      </c>
      <c r="B52" s="428"/>
      <c r="C52" s="428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</row>
  </sheetData>
  <mergeCells count="15">
    <mergeCell ref="A48:R48"/>
    <mergeCell ref="A49:R49"/>
    <mergeCell ref="A52:R52"/>
    <mergeCell ref="F50:R50"/>
    <mergeCell ref="F51:R51"/>
    <mergeCell ref="A50:E50"/>
    <mergeCell ref="A51:E51"/>
    <mergeCell ref="A46:R46"/>
    <mergeCell ref="A47:R47"/>
    <mergeCell ref="A1:R1"/>
    <mergeCell ref="A2:R2"/>
    <mergeCell ref="A3:R3"/>
    <mergeCell ref="A43:P43"/>
    <mergeCell ref="A44:P44"/>
    <mergeCell ref="A45:P45"/>
  </mergeCells>
  <pageMargins left="0.25" right="0.25" top="0.75" bottom="0.75" header="0.3" footer="0.3"/>
  <pageSetup paperSize="9" scale="3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1"/>
  <sheetViews>
    <sheetView view="pageBreakPreview" topLeftCell="A46" zoomScaleNormal="100" zoomScaleSheetLayoutView="100" workbookViewId="0">
      <pane xSplit="2" topLeftCell="H1" activePane="topRight" state="frozen"/>
      <selection activeCell="A46" sqref="A46"/>
      <selection pane="topRight" activeCell="N6" sqref="N6:O62"/>
    </sheetView>
  </sheetViews>
  <sheetFormatPr defaultRowHeight="15"/>
  <cols>
    <col min="1" max="1" width="4.42578125" style="1" customWidth="1"/>
    <col min="2" max="2" width="30.5703125" style="1" customWidth="1"/>
    <col min="3" max="3" width="14.140625" style="1" customWidth="1"/>
    <col min="4" max="4" width="10.85546875" style="1" customWidth="1"/>
    <col min="5" max="6" width="17.5703125" style="1" customWidth="1"/>
    <col min="7" max="7" width="70" style="1" customWidth="1"/>
    <col min="8" max="8" width="17.5703125" style="1" customWidth="1"/>
    <col min="9" max="9" width="28.28515625" style="1" customWidth="1"/>
    <col min="10" max="11" width="9.140625" style="1" customWidth="1"/>
    <col min="12" max="12" width="11.85546875" style="1" customWidth="1"/>
    <col min="13" max="13" width="12" style="1" customWidth="1"/>
    <col min="14" max="14" width="16.140625" style="1" customWidth="1"/>
    <col min="15" max="15" width="9.140625" style="1"/>
    <col min="16" max="16" width="19.140625" style="1" customWidth="1"/>
    <col min="17" max="17" width="12.28515625" style="1" customWidth="1"/>
    <col min="18" max="18" width="15.140625" style="1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1028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0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227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>
      <c r="A6" s="6" t="s">
        <v>228</v>
      </c>
      <c r="B6" s="431" t="s">
        <v>229</v>
      </c>
      <c r="C6" s="6" t="s">
        <v>230</v>
      </c>
      <c r="D6" s="6" t="s">
        <v>32</v>
      </c>
      <c r="E6" s="6">
        <v>1</v>
      </c>
      <c r="F6" s="6">
        <v>1</v>
      </c>
      <c r="G6" s="422" t="s">
        <v>231</v>
      </c>
      <c r="H6" s="15"/>
      <c r="I6" s="6"/>
      <c r="J6" s="27"/>
      <c r="K6" s="27"/>
      <c r="L6" s="27"/>
      <c r="M6" s="27"/>
      <c r="N6" s="141"/>
      <c r="O6" s="142"/>
      <c r="P6" s="143">
        <f>ROUND(N6*O6+N6,2)</f>
        <v>0</v>
      </c>
      <c r="Q6" s="43">
        <f>ROUND(N6*I6,2)</f>
        <v>0</v>
      </c>
      <c r="R6" s="41">
        <f>ROUND(Q6*O6+Q6,2)</f>
        <v>0</v>
      </c>
    </row>
    <row r="7" spans="1:18">
      <c r="A7" s="6" t="s">
        <v>232</v>
      </c>
      <c r="B7" s="431"/>
      <c r="C7" s="6" t="s">
        <v>233</v>
      </c>
      <c r="D7" s="6" t="s">
        <v>32</v>
      </c>
      <c r="E7" s="6">
        <v>1</v>
      </c>
      <c r="F7" s="6">
        <v>1</v>
      </c>
      <c r="G7" s="422"/>
      <c r="H7" s="15"/>
      <c r="I7" s="6"/>
      <c r="J7" s="27"/>
      <c r="K7" s="27"/>
      <c r="L7" s="27"/>
      <c r="M7" s="27"/>
      <c r="N7" s="141"/>
      <c r="O7" s="142"/>
      <c r="P7" s="143">
        <f t="shared" ref="P7:P62" si="0">ROUND(N7*O7+N7,2)</f>
        <v>0</v>
      </c>
      <c r="Q7" s="43">
        <f t="shared" ref="Q7:Q62" si="1">ROUND(N7*I7,2)</f>
        <v>0</v>
      </c>
      <c r="R7" s="41">
        <f t="shared" ref="R7:R62" si="2">ROUND(Q7*O7+Q7,2)</f>
        <v>0</v>
      </c>
    </row>
    <row r="8" spans="1:18">
      <c r="A8" s="6" t="s">
        <v>234</v>
      </c>
      <c r="B8" s="431"/>
      <c r="C8" s="6" t="s">
        <v>235</v>
      </c>
      <c r="D8" s="6" t="s">
        <v>32</v>
      </c>
      <c r="E8" s="6">
        <v>1</v>
      </c>
      <c r="F8" s="6">
        <v>1</v>
      </c>
      <c r="G8" s="422"/>
      <c r="H8" s="15"/>
      <c r="I8" s="6"/>
      <c r="J8" s="27"/>
      <c r="K8" s="27"/>
      <c r="L8" s="27"/>
      <c r="M8" s="27"/>
      <c r="N8" s="141"/>
      <c r="O8" s="142"/>
      <c r="P8" s="143">
        <f t="shared" si="0"/>
        <v>0</v>
      </c>
      <c r="Q8" s="43">
        <f t="shared" si="1"/>
        <v>0</v>
      </c>
      <c r="R8" s="41">
        <f t="shared" si="2"/>
        <v>0</v>
      </c>
    </row>
    <row r="9" spans="1:18">
      <c r="A9" s="6" t="s">
        <v>236</v>
      </c>
      <c r="B9" s="431" t="s">
        <v>237</v>
      </c>
      <c r="C9" s="6" t="s">
        <v>238</v>
      </c>
      <c r="D9" s="6" t="s">
        <v>32</v>
      </c>
      <c r="E9" s="6">
        <v>1</v>
      </c>
      <c r="F9" s="6">
        <v>1</v>
      </c>
      <c r="G9" s="422" t="s">
        <v>239</v>
      </c>
      <c r="H9" s="15"/>
      <c r="I9" s="6"/>
      <c r="J9" s="27"/>
      <c r="K9" s="27"/>
      <c r="L9" s="27"/>
      <c r="M9" s="27"/>
      <c r="N9" s="141"/>
      <c r="O9" s="142"/>
      <c r="P9" s="143">
        <f t="shared" si="0"/>
        <v>0</v>
      </c>
      <c r="Q9" s="43">
        <f t="shared" si="1"/>
        <v>0</v>
      </c>
      <c r="R9" s="41">
        <f t="shared" si="2"/>
        <v>0</v>
      </c>
    </row>
    <row r="10" spans="1:18">
      <c r="A10" s="6" t="s">
        <v>240</v>
      </c>
      <c r="B10" s="431"/>
      <c r="C10" s="6" t="s">
        <v>241</v>
      </c>
      <c r="D10" s="6" t="s">
        <v>32</v>
      </c>
      <c r="E10" s="6">
        <v>1</v>
      </c>
      <c r="F10" s="6">
        <v>1</v>
      </c>
      <c r="G10" s="422"/>
      <c r="H10" s="15"/>
      <c r="I10" s="6"/>
      <c r="J10" s="27"/>
      <c r="K10" s="27"/>
      <c r="L10" s="27"/>
      <c r="M10" s="27"/>
      <c r="N10" s="141"/>
      <c r="O10" s="142"/>
      <c r="P10" s="143">
        <f t="shared" si="0"/>
        <v>0</v>
      </c>
      <c r="Q10" s="43">
        <f t="shared" si="1"/>
        <v>0</v>
      </c>
      <c r="R10" s="41">
        <f t="shared" si="2"/>
        <v>0</v>
      </c>
    </row>
    <row r="11" spans="1:18">
      <c r="A11" s="6" t="s">
        <v>242</v>
      </c>
      <c r="B11" s="431"/>
      <c r="C11" s="6" t="s">
        <v>156</v>
      </c>
      <c r="D11" s="6" t="s">
        <v>32</v>
      </c>
      <c r="E11" s="6">
        <v>1</v>
      </c>
      <c r="F11" s="6">
        <v>1</v>
      </c>
      <c r="G11" s="422"/>
      <c r="H11" s="15"/>
      <c r="I11" s="6"/>
      <c r="J11" s="27"/>
      <c r="K11" s="27"/>
      <c r="L11" s="27"/>
      <c r="M11" s="27"/>
      <c r="N11" s="141"/>
      <c r="O11" s="142"/>
      <c r="P11" s="143">
        <f t="shared" si="0"/>
        <v>0</v>
      </c>
      <c r="Q11" s="43">
        <f t="shared" si="1"/>
        <v>0</v>
      </c>
      <c r="R11" s="41">
        <f t="shared" si="2"/>
        <v>0</v>
      </c>
    </row>
    <row r="12" spans="1:18">
      <c r="A12" s="6" t="s">
        <v>243</v>
      </c>
      <c r="B12" s="431"/>
      <c r="C12" s="6" t="s">
        <v>244</v>
      </c>
      <c r="D12" s="6" t="s">
        <v>32</v>
      </c>
      <c r="E12" s="6">
        <v>3</v>
      </c>
      <c r="F12" s="6">
        <v>1</v>
      </c>
      <c r="G12" s="422"/>
      <c r="H12" s="15"/>
      <c r="I12" s="6"/>
      <c r="J12" s="27"/>
      <c r="K12" s="27"/>
      <c r="L12" s="27"/>
      <c r="M12" s="27"/>
      <c r="N12" s="141"/>
      <c r="O12" s="142"/>
      <c r="P12" s="143">
        <f t="shared" si="0"/>
        <v>0</v>
      </c>
      <c r="Q12" s="43">
        <f t="shared" si="1"/>
        <v>0</v>
      </c>
      <c r="R12" s="41">
        <f t="shared" si="2"/>
        <v>0</v>
      </c>
    </row>
    <row r="13" spans="1:18">
      <c r="A13" s="6" t="s">
        <v>245</v>
      </c>
      <c r="B13" s="431"/>
      <c r="C13" s="6" t="s">
        <v>246</v>
      </c>
      <c r="D13" s="6" t="s">
        <v>32</v>
      </c>
      <c r="E13" s="6">
        <v>10</v>
      </c>
      <c r="F13" s="6">
        <v>1</v>
      </c>
      <c r="G13" s="422"/>
      <c r="H13" s="15"/>
      <c r="I13" s="6"/>
      <c r="J13" s="27"/>
      <c r="K13" s="27"/>
      <c r="L13" s="27"/>
      <c r="M13" s="27"/>
      <c r="N13" s="141"/>
      <c r="O13" s="142"/>
      <c r="P13" s="143">
        <f t="shared" si="0"/>
        <v>0</v>
      </c>
      <c r="Q13" s="43">
        <f t="shared" si="1"/>
        <v>0</v>
      </c>
      <c r="R13" s="41">
        <f t="shared" si="2"/>
        <v>0</v>
      </c>
    </row>
    <row r="14" spans="1:18">
      <c r="A14" s="6" t="s">
        <v>247</v>
      </c>
      <c r="B14" s="431"/>
      <c r="C14" s="6" t="s">
        <v>248</v>
      </c>
      <c r="D14" s="6" t="s">
        <v>32</v>
      </c>
      <c r="E14" s="6">
        <v>10</v>
      </c>
      <c r="F14" s="6">
        <v>1</v>
      </c>
      <c r="G14" s="422"/>
      <c r="H14" s="15"/>
      <c r="I14" s="6"/>
      <c r="J14" s="27"/>
      <c r="K14" s="27"/>
      <c r="L14" s="27"/>
      <c r="M14" s="27"/>
      <c r="N14" s="141"/>
      <c r="O14" s="142"/>
      <c r="P14" s="143">
        <f t="shared" si="0"/>
        <v>0</v>
      </c>
      <c r="Q14" s="43">
        <f t="shared" si="1"/>
        <v>0</v>
      </c>
      <c r="R14" s="41">
        <f t="shared" si="2"/>
        <v>0</v>
      </c>
    </row>
    <row r="15" spans="1:18">
      <c r="A15" s="6" t="s">
        <v>249</v>
      </c>
      <c r="B15" s="431"/>
      <c r="C15" s="6" t="s">
        <v>250</v>
      </c>
      <c r="D15" s="6" t="s">
        <v>32</v>
      </c>
      <c r="E15" s="6">
        <v>270</v>
      </c>
      <c r="F15" s="6">
        <v>1</v>
      </c>
      <c r="G15" s="422"/>
      <c r="H15" s="15"/>
      <c r="I15" s="6"/>
      <c r="J15" s="27"/>
      <c r="K15" s="27"/>
      <c r="L15" s="27"/>
      <c r="M15" s="27"/>
      <c r="N15" s="141"/>
      <c r="O15" s="142"/>
      <c r="P15" s="143">
        <f t="shared" si="0"/>
        <v>0</v>
      </c>
      <c r="Q15" s="43">
        <f t="shared" si="1"/>
        <v>0</v>
      </c>
      <c r="R15" s="41">
        <f t="shared" si="2"/>
        <v>0</v>
      </c>
    </row>
    <row r="16" spans="1:18">
      <c r="A16" s="6" t="s">
        <v>251</v>
      </c>
      <c r="B16" s="431"/>
      <c r="C16" s="6" t="s">
        <v>252</v>
      </c>
      <c r="D16" s="6" t="s">
        <v>32</v>
      </c>
      <c r="E16" s="6">
        <v>400</v>
      </c>
      <c r="F16" s="6">
        <v>1</v>
      </c>
      <c r="G16" s="422"/>
      <c r="H16" s="15"/>
      <c r="I16" s="6"/>
      <c r="J16" s="27"/>
      <c r="K16" s="27"/>
      <c r="L16" s="27"/>
      <c r="M16" s="27"/>
      <c r="N16" s="141"/>
      <c r="O16" s="142"/>
      <c r="P16" s="143">
        <f t="shared" si="0"/>
        <v>0</v>
      </c>
      <c r="Q16" s="43">
        <f t="shared" si="1"/>
        <v>0</v>
      </c>
      <c r="R16" s="41">
        <f t="shared" si="2"/>
        <v>0</v>
      </c>
    </row>
    <row r="17" spans="1:18">
      <c r="A17" s="6" t="s">
        <v>253</v>
      </c>
      <c r="B17" s="431"/>
      <c r="C17" s="6" t="s">
        <v>254</v>
      </c>
      <c r="D17" s="6" t="s">
        <v>32</v>
      </c>
      <c r="E17" s="6">
        <v>340</v>
      </c>
      <c r="F17" s="6">
        <v>1</v>
      </c>
      <c r="G17" s="422"/>
      <c r="H17" s="15"/>
      <c r="I17" s="6"/>
      <c r="J17" s="27"/>
      <c r="K17" s="27"/>
      <c r="L17" s="27"/>
      <c r="M17" s="27"/>
      <c r="N17" s="141"/>
      <c r="O17" s="142"/>
      <c r="P17" s="143">
        <f t="shared" si="0"/>
        <v>0</v>
      </c>
      <c r="Q17" s="43">
        <f t="shared" si="1"/>
        <v>0</v>
      </c>
      <c r="R17" s="41">
        <f t="shared" si="2"/>
        <v>0</v>
      </c>
    </row>
    <row r="18" spans="1:18">
      <c r="A18" s="6" t="s">
        <v>255</v>
      </c>
      <c r="B18" s="431"/>
      <c r="C18" s="6" t="s">
        <v>256</v>
      </c>
      <c r="D18" s="6" t="s">
        <v>32</v>
      </c>
      <c r="E18" s="6">
        <v>100</v>
      </c>
      <c r="F18" s="6">
        <v>1</v>
      </c>
      <c r="G18" s="422"/>
      <c r="H18" s="15"/>
      <c r="I18" s="6"/>
      <c r="J18" s="27"/>
      <c r="K18" s="27"/>
      <c r="L18" s="27"/>
      <c r="M18" s="27"/>
      <c r="N18" s="141"/>
      <c r="O18" s="142"/>
      <c r="P18" s="143">
        <f t="shared" si="0"/>
        <v>0</v>
      </c>
      <c r="Q18" s="43">
        <f t="shared" si="1"/>
        <v>0</v>
      </c>
      <c r="R18" s="41">
        <f t="shared" si="2"/>
        <v>0</v>
      </c>
    </row>
    <row r="19" spans="1:18">
      <c r="A19" s="6" t="s">
        <v>257</v>
      </c>
      <c r="B19" s="431"/>
      <c r="C19" s="6" t="s">
        <v>258</v>
      </c>
      <c r="D19" s="6" t="s">
        <v>32</v>
      </c>
      <c r="E19" s="6">
        <v>10</v>
      </c>
      <c r="F19" s="6">
        <v>1</v>
      </c>
      <c r="G19" s="422"/>
      <c r="H19" s="15"/>
      <c r="I19" s="6"/>
      <c r="J19" s="27"/>
      <c r="K19" s="27"/>
      <c r="L19" s="27"/>
      <c r="M19" s="27"/>
      <c r="N19" s="141"/>
      <c r="O19" s="142"/>
      <c r="P19" s="143">
        <f t="shared" si="0"/>
        <v>0</v>
      </c>
      <c r="Q19" s="43">
        <f t="shared" si="1"/>
        <v>0</v>
      </c>
      <c r="R19" s="41">
        <f t="shared" si="2"/>
        <v>0</v>
      </c>
    </row>
    <row r="20" spans="1:18">
      <c r="A20" s="6" t="s">
        <v>259</v>
      </c>
      <c r="B20" s="431"/>
      <c r="C20" s="6" t="s">
        <v>260</v>
      </c>
      <c r="D20" s="6" t="s">
        <v>32</v>
      </c>
      <c r="E20" s="6">
        <v>1</v>
      </c>
      <c r="F20" s="6">
        <v>1</v>
      </c>
      <c r="G20" s="422"/>
      <c r="H20" s="15"/>
      <c r="I20" s="6"/>
      <c r="J20" s="27"/>
      <c r="K20" s="27"/>
      <c r="L20" s="27"/>
      <c r="M20" s="27"/>
      <c r="N20" s="141"/>
      <c r="O20" s="142"/>
      <c r="P20" s="143">
        <f t="shared" si="0"/>
        <v>0</v>
      </c>
      <c r="Q20" s="43">
        <f t="shared" si="1"/>
        <v>0</v>
      </c>
      <c r="R20" s="41">
        <f t="shared" si="2"/>
        <v>0</v>
      </c>
    </row>
    <row r="21" spans="1:18">
      <c r="A21" s="6" t="s">
        <v>261</v>
      </c>
      <c r="B21" s="431" t="s">
        <v>262</v>
      </c>
      <c r="C21" s="6" t="s">
        <v>263</v>
      </c>
      <c r="D21" s="6" t="s">
        <v>32</v>
      </c>
      <c r="E21" s="6">
        <v>1</v>
      </c>
      <c r="F21" s="6">
        <v>1</v>
      </c>
      <c r="G21" s="422" t="s">
        <v>264</v>
      </c>
      <c r="H21" s="15"/>
      <c r="I21" s="6"/>
      <c r="J21" s="27"/>
      <c r="K21" s="27"/>
      <c r="L21" s="27"/>
      <c r="M21" s="27"/>
      <c r="N21" s="141"/>
      <c r="O21" s="142"/>
      <c r="P21" s="143">
        <f t="shared" si="0"/>
        <v>0</v>
      </c>
      <c r="Q21" s="43">
        <f t="shared" si="1"/>
        <v>0</v>
      </c>
      <c r="R21" s="41">
        <f t="shared" si="2"/>
        <v>0</v>
      </c>
    </row>
    <row r="22" spans="1:18">
      <c r="A22" s="6" t="s">
        <v>265</v>
      </c>
      <c r="B22" s="431"/>
      <c r="C22" s="6" t="s">
        <v>244</v>
      </c>
      <c r="D22" s="6" t="s">
        <v>32</v>
      </c>
      <c r="E22" s="6">
        <v>1</v>
      </c>
      <c r="F22" s="6">
        <v>1</v>
      </c>
      <c r="G22" s="422"/>
      <c r="H22" s="15"/>
      <c r="I22" s="6"/>
      <c r="J22" s="27"/>
      <c r="K22" s="27"/>
      <c r="L22" s="27"/>
      <c r="M22" s="27"/>
      <c r="N22" s="141"/>
      <c r="O22" s="142"/>
      <c r="P22" s="143">
        <f t="shared" si="0"/>
        <v>0</v>
      </c>
      <c r="Q22" s="43">
        <f t="shared" si="1"/>
        <v>0</v>
      </c>
      <c r="R22" s="41">
        <f t="shared" si="2"/>
        <v>0</v>
      </c>
    </row>
    <row r="23" spans="1:18">
      <c r="A23" s="6" t="s">
        <v>266</v>
      </c>
      <c r="B23" s="431"/>
      <c r="C23" s="6" t="s">
        <v>267</v>
      </c>
      <c r="D23" s="6" t="s">
        <v>32</v>
      </c>
      <c r="E23" s="6">
        <v>1</v>
      </c>
      <c r="F23" s="6">
        <v>1</v>
      </c>
      <c r="G23" s="422"/>
      <c r="H23" s="15"/>
      <c r="I23" s="6"/>
      <c r="J23" s="27"/>
      <c r="K23" s="27"/>
      <c r="L23" s="27"/>
      <c r="M23" s="27"/>
      <c r="N23" s="141"/>
      <c r="O23" s="142"/>
      <c r="P23" s="143">
        <f t="shared" si="0"/>
        <v>0</v>
      </c>
      <c r="Q23" s="43">
        <f t="shared" si="1"/>
        <v>0</v>
      </c>
      <c r="R23" s="41">
        <f t="shared" si="2"/>
        <v>0</v>
      </c>
    </row>
    <row r="24" spans="1:18">
      <c r="A24" s="6" t="s">
        <v>268</v>
      </c>
      <c r="B24" s="431"/>
      <c r="C24" s="6" t="s">
        <v>248</v>
      </c>
      <c r="D24" s="6" t="s">
        <v>32</v>
      </c>
      <c r="E24" s="6">
        <v>1</v>
      </c>
      <c r="F24" s="6">
        <v>1</v>
      </c>
      <c r="G24" s="422"/>
      <c r="H24" s="15"/>
      <c r="I24" s="6"/>
      <c r="J24" s="27"/>
      <c r="K24" s="27"/>
      <c r="L24" s="27"/>
      <c r="M24" s="27"/>
      <c r="N24" s="141"/>
      <c r="O24" s="142"/>
      <c r="P24" s="143">
        <f t="shared" si="0"/>
        <v>0</v>
      </c>
      <c r="Q24" s="43">
        <f t="shared" si="1"/>
        <v>0</v>
      </c>
      <c r="R24" s="41">
        <f t="shared" si="2"/>
        <v>0</v>
      </c>
    </row>
    <row r="25" spans="1:18">
      <c r="A25" s="6" t="s">
        <v>269</v>
      </c>
      <c r="B25" s="431"/>
      <c r="C25" s="6" t="s">
        <v>250</v>
      </c>
      <c r="D25" s="6" t="s">
        <v>32</v>
      </c>
      <c r="E25" s="6">
        <v>10</v>
      </c>
      <c r="F25" s="6">
        <v>1</v>
      </c>
      <c r="G25" s="422"/>
      <c r="H25" s="15"/>
      <c r="I25" s="6"/>
      <c r="J25" s="27"/>
      <c r="K25" s="27"/>
      <c r="L25" s="27"/>
      <c r="M25" s="27"/>
      <c r="N25" s="141"/>
      <c r="O25" s="142"/>
      <c r="P25" s="143">
        <f t="shared" si="0"/>
        <v>0</v>
      </c>
      <c r="Q25" s="43">
        <f t="shared" si="1"/>
        <v>0</v>
      </c>
      <c r="R25" s="41">
        <f t="shared" si="2"/>
        <v>0</v>
      </c>
    </row>
    <row r="26" spans="1:18">
      <c r="A26" s="6" t="s">
        <v>270</v>
      </c>
      <c r="B26" s="431"/>
      <c r="C26" s="6" t="s">
        <v>271</v>
      </c>
      <c r="D26" s="6" t="s">
        <v>32</v>
      </c>
      <c r="E26" s="6">
        <v>30</v>
      </c>
      <c r="F26" s="6">
        <v>1</v>
      </c>
      <c r="G26" s="422"/>
      <c r="H26" s="15"/>
      <c r="I26" s="6"/>
      <c r="J26" s="27"/>
      <c r="K26" s="27"/>
      <c r="L26" s="27"/>
      <c r="M26" s="27"/>
      <c r="N26" s="141"/>
      <c r="O26" s="142"/>
      <c r="P26" s="143">
        <f t="shared" si="0"/>
        <v>0</v>
      </c>
      <c r="Q26" s="43">
        <f t="shared" si="1"/>
        <v>0</v>
      </c>
      <c r="R26" s="41">
        <f t="shared" si="2"/>
        <v>0</v>
      </c>
    </row>
    <row r="27" spans="1:18">
      <c r="A27" s="6" t="s">
        <v>272</v>
      </c>
      <c r="B27" s="431"/>
      <c r="C27" s="6" t="s">
        <v>254</v>
      </c>
      <c r="D27" s="6" t="s">
        <v>32</v>
      </c>
      <c r="E27" s="6">
        <v>20</v>
      </c>
      <c r="F27" s="6">
        <v>1</v>
      </c>
      <c r="G27" s="422"/>
      <c r="H27" s="15"/>
      <c r="I27" s="6"/>
      <c r="J27" s="27"/>
      <c r="K27" s="27"/>
      <c r="L27" s="27"/>
      <c r="M27" s="27"/>
      <c r="N27" s="141"/>
      <c r="O27" s="142"/>
      <c r="P27" s="143">
        <f t="shared" si="0"/>
        <v>0</v>
      </c>
      <c r="Q27" s="43">
        <f t="shared" si="1"/>
        <v>0</v>
      </c>
      <c r="R27" s="41">
        <f t="shared" si="2"/>
        <v>0</v>
      </c>
    </row>
    <row r="28" spans="1:18">
      <c r="A28" s="6" t="s">
        <v>273</v>
      </c>
      <c r="B28" s="431"/>
      <c r="C28" s="6" t="s">
        <v>256</v>
      </c>
      <c r="D28" s="6" t="s">
        <v>32</v>
      </c>
      <c r="E28" s="6">
        <v>40</v>
      </c>
      <c r="F28" s="6">
        <v>1</v>
      </c>
      <c r="G28" s="422"/>
      <c r="H28" s="15"/>
      <c r="I28" s="6"/>
      <c r="J28" s="27"/>
      <c r="K28" s="27"/>
      <c r="L28" s="27"/>
      <c r="M28" s="27"/>
      <c r="N28" s="141"/>
      <c r="O28" s="142"/>
      <c r="P28" s="143">
        <f t="shared" si="0"/>
        <v>0</v>
      </c>
      <c r="Q28" s="43">
        <f t="shared" si="1"/>
        <v>0</v>
      </c>
      <c r="R28" s="41">
        <f t="shared" si="2"/>
        <v>0</v>
      </c>
    </row>
    <row r="29" spans="1:18">
      <c r="A29" s="6" t="s">
        <v>274</v>
      </c>
      <c r="B29" s="431"/>
      <c r="C29" s="6" t="s">
        <v>258</v>
      </c>
      <c r="D29" s="6" t="s">
        <v>32</v>
      </c>
      <c r="E29" s="6">
        <v>4</v>
      </c>
      <c r="F29" s="6">
        <v>1</v>
      </c>
      <c r="G29" s="422"/>
      <c r="H29" s="15"/>
      <c r="I29" s="6"/>
      <c r="J29" s="27"/>
      <c r="K29" s="27"/>
      <c r="L29" s="27"/>
      <c r="M29" s="27"/>
      <c r="N29" s="141"/>
      <c r="O29" s="142"/>
      <c r="P29" s="143">
        <f t="shared" si="0"/>
        <v>0</v>
      </c>
      <c r="Q29" s="43">
        <f t="shared" si="1"/>
        <v>0</v>
      </c>
      <c r="R29" s="41">
        <f t="shared" si="2"/>
        <v>0</v>
      </c>
    </row>
    <row r="30" spans="1:18">
      <c r="A30" s="6" t="s">
        <v>275</v>
      </c>
      <c r="B30" s="431" t="s">
        <v>276</v>
      </c>
      <c r="C30" s="6" t="s">
        <v>277</v>
      </c>
      <c r="D30" s="6" t="s">
        <v>32</v>
      </c>
      <c r="E30" s="6">
        <v>1</v>
      </c>
      <c r="F30" s="6">
        <v>1</v>
      </c>
      <c r="G30" s="422" t="s">
        <v>278</v>
      </c>
      <c r="H30" s="15"/>
      <c r="I30" s="6"/>
      <c r="J30" s="27"/>
      <c r="K30" s="27"/>
      <c r="L30" s="27"/>
      <c r="M30" s="27"/>
      <c r="N30" s="141"/>
      <c r="O30" s="142"/>
      <c r="P30" s="143">
        <f t="shared" si="0"/>
        <v>0</v>
      </c>
      <c r="Q30" s="43">
        <f t="shared" si="1"/>
        <v>0</v>
      </c>
      <c r="R30" s="41">
        <f t="shared" si="2"/>
        <v>0</v>
      </c>
    </row>
    <row r="31" spans="1:18">
      <c r="A31" s="6" t="s">
        <v>279</v>
      </c>
      <c r="B31" s="431"/>
      <c r="C31" s="6" t="s">
        <v>280</v>
      </c>
      <c r="D31" s="6" t="s">
        <v>32</v>
      </c>
      <c r="E31" s="6">
        <v>1</v>
      </c>
      <c r="F31" s="6">
        <v>1</v>
      </c>
      <c r="G31" s="422"/>
      <c r="H31" s="15"/>
      <c r="I31" s="6"/>
      <c r="J31" s="27"/>
      <c r="K31" s="27"/>
      <c r="L31" s="27"/>
      <c r="M31" s="27"/>
      <c r="N31" s="141"/>
      <c r="O31" s="142"/>
      <c r="P31" s="143">
        <f t="shared" si="0"/>
        <v>0</v>
      </c>
      <c r="Q31" s="43">
        <f t="shared" si="1"/>
        <v>0</v>
      </c>
      <c r="R31" s="41">
        <f t="shared" si="2"/>
        <v>0</v>
      </c>
    </row>
    <row r="32" spans="1:18">
      <c r="A32" s="6" t="s">
        <v>281</v>
      </c>
      <c r="B32" s="431"/>
      <c r="C32" s="6" t="s">
        <v>282</v>
      </c>
      <c r="D32" s="6" t="s">
        <v>32</v>
      </c>
      <c r="E32" s="6">
        <v>1</v>
      </c>
      <c r="F32" s="6">
        <v>1</v>
      </c>
      <c r="G32" s="422"/>
      <c r="H32" s="15"/>
      <c r="I32" s="6"/>
      <c r="J32" s="27"/>
      <c r="K32" s="27"/>
      <c r="L32" s="27"/>
      <c r="M32" s="27"/>
      <c r="N32" s="141"/>
      <c r="O32" s="142"/>
      <c r="P32" s="143">
        <f t="shared" si="0"/>
        <v>0</v>
      </c>
      <c r="Q32" s="43">
        <f t="shared" si="1"/>
        <v>0</v>
      </c>
      <c r="R32" s="41">
        <f t="shared" si="2"/>
        <v>0</v>
      </c>
    </row>
    <row r="33" spans="1:18">
      <c r="A33" s="6" t="s">
        <v>283</v>
      </c>
      <c r="B33" s="431"/>
      <c r="C33" s="6" t="s">
        <v>284</v>
      </c>
      <c r="D33" s="6" t="s">
        <v>32</v>
      </c>
      <c r="E33" s="6">
        <v>10</v>
      </c>
      <c r="F33" s="6">
        <v>1</v>
      </c>
      <c r="G33" s="422"/>
      <c r="H33" s="15"/>
      <c r="I33" s="6"/>
      <c r="J33" s="27"/>
      <c r="K33" s="27"/>
      <c r="L33" s="27"/>
      <c r="M33" s="27"/>
      <c r="N33" s="141"/>
      <c r="O33" s="142"/>
      <c r="P33" s="143">
        <f t="shared" si="0"/>
        <v>0</v>
      </c>
      <c r="Q33" s="43">
        <f t="shared" si="1"/>
        <v>0</v>
      </c>
      <c r="R33" s="41">
        <f t="shared" si="2"/>
        <v>0</v>
      </c>
    </row>
    <row r="34" spans="1:18">
      <c r="A34" s="6" t="s">
        <v>285</v>
      </c>
      <c r="B34" s="431"/>
      <c r="C34" s="6" t="s">
        <v>286</v>
      </c>
      <c r="D34" s="6" t="s">
        <v>32</v>
      </c>
      <c r="E34" s="6">
        <v>60</v>
      </c>
      <c r="F34" s="6">
        <v>1</v>
      </c>
      <c r="G34" s="422"/>
      <c r="H34" s="15"/>
      <c r="I34" s="6"/>
      <c r="J34" s="27"/>
      <c r="K34" s="27"/>
      <c r="L34" s="27"/>
      <c r="M34" s="27"/>
      <c r="N34" s="141"/>
      <c r="O34" s="142"/>
      <c r="P34" s="143">
        <f t="shared" si="0"/>
        <v>0</v>
      </c>
      <c r="Q34" s="43">
        <f t="shared" si="1"/>
        <v>0</v>
      </c>
      <c r="R34" s="41">
        <f t="shared" si="2"/>
        <v>0</v>
      </c>
    </row>
    <row r="35" spans="1:18">
      <c r="A35" s="6" t="s">
        <v>287</v>
      </c>
      <c r="B35" s="431"/>
      <c r="C35" s="6" t="s">
        <v>288</v>
      </c>
      <c r="D35" s="6" t="s">
        <v>32</v>
      </c>
      <c r="E35" s="6">
        <v>30</v>
      </c>
      <c r="F35" s="6">
        <v>1</v>
      </c>
      <c r="G35" s="422"/>
      <c r="H35" s="15"/>
      <c r="I35" s="6"/>
      <c r="J35" s="27"/>
      <c r="K35" s="27"/>
      <c r="L35" s="27"/>
      <c r="M35" s="27"/>
      <c r="N35" s="141"/>
      <c r="O35" s="142"/>
      <c r="P35" s="143">
        <f t="shared" si="0"/>
        <v>0</v>
      </c>
      <c r="Q35" s="43">
        <f t="shared" si="1"/>
        <v>0</v>
      </c>
      <c r="R35" s="41">
        <f t="shared" si="2"/>
        <v>0</v>
      </c>
    </row>
    <row r="36" spans="1:18">
      <c r="A36" s="6" t="s">
        <v>289</v>
      </c>
      <c r="B36" s="431"/>
      <c r="C36" s="6" t="s">
        <v>290</v>
      </c>
      <c r="D36" s="6" t="s">
        <v>32</v>
      </c>
      <c r="E36" s="6">
        <v>10</v>
      </c>
      <c r="F36" s="6">
        <v>1</v>
      </c>
      <c r="G36" s="422"/>
      <c r="H36" s="15"/>
      <c r="I36" s="6"/>
      <c r="J36" s="27"/>
      <c r="K36" s="27"/>
      <c r="L36" s="27"/>
      <c r="M36" s="27"/>
      <c r="N36" s="141"/>
      <c r="O36" s="142"/>
      <c r="P36" s="143">
        <f t="shared" si="0"/>
        <v>0</v>
      </c>
      <c r="Q36" s="43">
        <f t="shared" si="1"/>
        <v>0</v>
      </c>
      <c r="R36" s="41">
        <f t="shared" si="2"/>
        <v>0</v>
      </c>
    </row>
    <row r="37" spans="1:18">
      <c r="A37" s="6" t="s">
        <v>291</v>
      </c>
      <c r="B37" s="431"/>
      <c r="C37" s="6" t="s">
        <v>292</v>
      </c>
      <c r="D37" s="6" t="s">
        <v>32</v>
      </c>
      <c r="E37" s="6">
        <v>1</v>
      </c>
      <c r="F37" s="6">
        <v>1</v>
      </c>
      <c r="G37" s="422"/>
      <c r="H37" s="15"/>
      <c r="I37" s="6"/>
      <c r="J37" s="27"/>
      <c r="K37" s="27"/>
      <c r="L37" s="27"/>
      <c r="M37" s="27"/>
      <c r="N37" s="141"/>
      <c r="O37" s="142"/>
      <c r="P37" s="143">
        <f t="shared" si="0"/>
        <v>0</v>
      </c>
      <c r="Q37" s="43">
        <f t="shared" si="1"/>
        <v>0</v>
      </c>
      <c r="R37" s="41">
        <f t="shared" si="2"/>
        <v>0</v>
      </c>
    </row>
    <row r="38" spans="1:18">
      <c r="A38" s="6" t="s">
        <v>293</v>
      </c>
      <c r="B38" s="431" t="s">
        <v>294</v>
      </c>
      <c r="C38" s="6" t="s">
        <v>295</v>
      </c>
      <c r="D38" s="6" t="s">
        <v>32</v>
      </c>
      <c r="E38" s="6">
        <v>5</v>
      </c>
      <c r="F38" s="6">
        <v>1</v>
      </c>
      <c r="G38" s="422" t="s">
        <v>296</v>
      </c>
      <c r="H38" s="15"/>
      <c r="I38" s="6"/>
      <c r="J38" s="27"/>
      <c r="K38" s="27"/>
      <c r="L38" s="27"/>
      <c r="M38" s="27"/>
      <c r="N38" s="141"/>
      <c r="O38" s="142"/>
      <c r="P38" s="143">
        <f t="shared" si="0"/>
        <v>0</v>
      </c>
      <c r="Q38" s="43">
        <f t="shared" si="1"/>
        <v>0</v>
      </c>
      <c r="R38" s="41">
        <f t="shared" si="2"/>
        <v>0</v>
      </c>
    </row>
    <row r="39" spans="1:18">
      <c r="A39" s="6" t="s">
        <v>297</v>
      </c>
      <c r="B39" s="431"/>
      <c r="C39" s="6" t="s">
        <v>298</v>
      </c>
      <c r="D39" s="6" t="s">
        <v>32</v>
      </c>
      <c r="E39" s="6">
        <v>5</v>
      </c>
      <c r="F39" s="6">
        <v>1</v>
      </c>
      <c r="G39" s="422"/>
      <c r="H39" s="15"/>
      <c r="I39" s="6"/>
      <c r="J39" s="27"/>
      <c r="K39" s="27"/>
      <c r="L39" s="27"/>
      <c r="M39" s="27"/>
      <c r="N39" s="141"/>
      <c r="O39" s="142"/>
      <c r="P39" s="143">
        <f t="shared" si="0"/>
        <v>0</v>
      </c>
      <c r="Q39" s="43">
        <f t="shared" si="1"/>
        <v>0</v>
      </c>
      <c r="R39" s="41">
        <f t="shared" si="2"/>
        <v>0</v>
      </c>
    </row>
    <row r="40" spans="1:18">
      <c r="A40" s="6" t="s">
        <v>299</v>
      </c>
      <c r="B40" s="431"/>
      <c r="C40" s="6" t="s">
        <v>300</v>
      </c>
      <c r="D40" s="6" t="s">
        <v>32</v>
      </c>
      <c r="E40" s="6">
        <v>5</v>
      </c>
      <c r="F40" s="6">
        <v>1</v>
      </c>
      <c r="G40" s="422"/>
      <c r="H40" s="15"/>
      <c r="I40" s="6"/>
      <c r="J40" s="27"/>
      <c r="K40" s="27"/>
      <c r="L40" s="27"/>
      <c r="M40" s="27"/>
      <c r="N40" s="141"/>
      <c r="O40" s="142"/>
      <c r="P40" s="143">
        <f t="shared" si="0"/>
        <v>0</v>
      </c>
      <c r="Q40" s="43">
        <f t="shared" si="1"/>
        <v>0</v>
      </c>
      <c r="R40" s="41">
        <f t="shared" si="2"/>
        <v>0</v>
      </c>
    </row>
    <row r="41" spans="1:18">
      <c r="A41" s="6" t="s">
        <v>301</v>
      </c>
      <c r="B41" s="431"/>
      <c r="C41" s="6" t="s">
        <v>302</v>
      </c>
      <c r="D41" s="6" t="s">
        <v>32</v>
      </c>
      <c r="E41" s="6">
        <v>5</v>
      </c>
      <c r="F41" s="6">
        <v>1</v>
      </c>
      <c r="G41" s="422"/>
      <c r="H41" s="15"/>
      <c r="I41" s="6"/>
      <c r="J41" s="27"/>
      <c r="K41" s="27"/>
      <c r="L41" s="27"/>
      <c r="M41" s="27"/>
      <c r="N41" s="141"/>
      <c r="O41" s="142"/>
      <c r="P41" s="143">
        <f t="shared" si="0"/>
        <v>0</v>
      </c>
      <c r="Q41" s="43">
        <f t="shared" si="1"/>
        <v>0</v>
      </c>
      <c r="R41" s="41">
        <f t="shared" si="2"/>
        <v>0</v>
      </c>
    </row>
    <row r="42" spans="1:18">
      <c r="A42" s="6" t="s">
        <v>303</v>
      </c>
      <c r="B42" s="431"/>
      <c r="C42" s="6" t="s">
        <v>304</v>
      </c>
      <c r="D42" s="6" t="s">
        <v>32</v>
      </c>
      <c r="E42" s="6">
        <v>75</v>
      </c>
      <c r="F42" s="6">
        <v>1</v>
      </c>
      <c r="G42" s="422"/>
      <c r="H42" s="15"/>
      <c r="I42" s="6"/>
      <c r="J42" s="27"/>
      <c r="K42" s="27"/>
      <c r="L42" s="27"/>
      <c r="M42" s="27"/>
      <c r="N42" s="141"/>
      <c r="O42" s="142"/>
      <c r="P42" s="143">
        <f t="shared" si="0"/>
        <v>0</v>
      </c>
      <c r="Q42" s="43">
        <f t="shared" si="1"/>
        <v>0</v>
      </c>
      <c r="R42" s="41">
        <f t="shared" si="2"/>
        <v>0</v>
      </c>
    </row>
    <row r="43" spans="1:18">
      <c r="A43" s="6" t="s">
        <v>305</v>
      </c>
      <c r="B43" s="431"/>
      <c r="C43" s="6" t="s">
        <v>306</v>
      </c>
      <c r="D43" s="6" t="s">
        <v>32</v>
      </c>
      <c r="E43" s="6">
        <v>110</v>
      </c>
      <c r="F43" s="6">
        <v>1</v>
      </c>
      <c r="G43" s="422"/>
      <c r="H43" s="15"/>
      <c r="I43" s="6"/>
      <c r="J43" s="27"/>
      <c r="K43" s="27"/>
      <c r="L43" s="27"/>
      <c r="M43" s="27"/>
      <c r="N43" s="141"/>
      <c r="O43" s="142"/>
      <c r="P43" s="143">
        <f t="shared" si="0"/>
        <v>0</v>
      </c>
      <c r="Q43" s="43">
        <f t="shared" si="1"/>
        <v>0</v>
      </c>
      <c r="R43" s="41">
        <f t="shared" si="2"/>
        <v>0</v>
      </c>
    </row>
    <row r="44" spans="1:18">
      <c r="A44" s="6" t="s">
        <v>307</v>
      </c>
      <c r="B44" s="431"/>
      <c r="C44" s="6" t="s">
        <v>308</v>
      </c>
      <c r="D44" s="6" t="s">
        <v>32</v>
      </c>
      <c r="E44" s="6">
        <v>110</v>
      </c>
      <c r="F44" s="6">
        <v>1</v>
      </c>
      <c r="G44" s="422"/>
      <c r="H44" s="15"/>
      <c r="I44" s="6"/>
      <c r="J44" s="27"/>
      <c r="K44" s="27"/>
      <c r="L44" s="27"/>
      <c r="M44" s="27"/>
      <c r="N44" s="141"/>
      <c r="O44" s="142"/>
      <c r="P44" s="143">
        <f t="shared" si="0"/>
        <v>0</v>
      </c>
      <c r="Q44" s="43">
        <f t="shared" si="1"/>
        <v>0</v>
      </c>
      <c r="R44" s="41">
        <f t="shared" si="2"/>
        <v>0</v>
      </c>
    </row>
    <row r="45" spans="1:18">
      <c r="A45" s="6" t="s">
        <v>309</v>
      </c>
      <c r="B45" s="431"/>
      <c r="C45" s="6" t="s">
        <v>310</v>
      </c>
      <c r="D45" s="6" t="s">
        <v>32</v>
      </c>
      <c r="E45" s="6">
        <v>35</v>
      </c>
      <c r="F45" s="6">
        <v>1</v>
      </c>
      <c r="G45" s="422"/>
      <c r="H45" s="15"/>
      <c r="I45" s="6"/>
      <c r="J45" s="27"/>
      <c r="K45" s="27"/>
      <c r="L45" s="27"/>
      <c r="M45" s="27"/>
      <c r="N45" s="141"/>
      <c r="O45" s="142"/>
      <c r="P45" s="143">
        <f t="shared" si="0"/>
        <v>0</v>
      </c>
      <c r="Q45" s="43">
        <f t="shared" si="1"/>
        <v>0</v>
      </c>
      <c r="R45" s="41">
        <f t="shared" si="2"/>
        <v>0</v>
      </c>
    </row>
    <row r="46" spans="1:18" ht="46.5" customHeight="1">
      <c r="A46" s="6" t="s">
        <v>311</v>
      </c>
      <c r="B46" s="431" t="s">
        <v>312</v>
      </c>
      <c r="C46" s="6" t="s">
        <v>250</v>
      </c>
      <c r="D46" s="6" t="s">
        <v>32</v>
      </c>
      <c r="E46" s="6">
        <v>2</v>
      </c>
      <c r="F46" s="6">
        <v>1</v>
      </c>
      <c r="G46" s="422" t="s">
        <v>313</v>
      </c>
      <c r="H46" s="15"/>
      <c r="I46" s="6"/>
      <c r="J46" s="27"/>
      <c r="K46" s="27"/>
      <c r="L46" s="27"/>
      <c r="M46" s="27"/>
      <c r="N46" s="141"/>
      <c r="O46" s="142"/>
      <c r="P46" s="143">
        <f t="shared" si="0"/>
        <v>0</v>
      </c>
      <c r="Q46" s="43">
        <f t="shared" si="1"/>
        <v>0</v>
      </c>
      <c r="R46" s="41">
        <f t="shared" si="2"/>
        <v>0</v>
      </c>
    </row>
    <row r="47" spans="1:18" ht="59.25" customHeight="1">
      <c r="A47" s="6" t="s">
        <v>314</v>
      </c>
      <c r="B47" s="431"/>
      <c r="C47" s="6" t="s">
        <v>254</v>
      </c>
      <c r="D47" s="6" t="s">
        <v>32</v>
      </c>
      <c r="E47" s="6">
        <v>4</v>
      </c>
      <c r="F47" s="6">
        <v>1</v>
      </c>
      <c r="G47" s="422"/>
      <c r="H47" s="15"/>
      <c r="I47" s="6"/>
      <c r="J47" s="27"/>
      <c r="K47" s="27"/>
      <c r="L47" s="27"/>
      <c r="M47" s="27"/>
      <c r="N47" s="141"/>
      <c r="O47" s="142"/>
      <c r="P47" s="143">
        <f t="shared" si="0"/>
        <v>0</v>
      </c>
      <c r="Q47" s="43">
        <f t="shared" si="1"/>
        <v>0</v>
      </c>
      <c r="R47" s="41">
        <f t="shared" si="2"/>
        <v>0</v>
      </c>
    </row>
    <row r="48" spans="1:18">
      <c r="A48" s="6" t="s">
        <v>315</v>
      </c>
      <c r="B48" s="431" t="s">
        <v>316</v>
      </c>
      <c r="C48" s="6" t="s">
        <v>317</v>
      </c>
      <c r="D48" s="6" t="s">
        <v>32</v>
      </c>
      <c r="E48" s="6">
        <v>10</v>
      </c>
      <c r="F48" s="6">
        <v>1</v>
      </c>
      <c r="G48" s="422" t="s">
        <v>318</v>
      </c>
      <c r="H48" s="15"/>
      <c r="I48" s="6"/>
      <c r="J48" s="27"/>
      <c r="K48" s="27"/>
      <c r="L48" s="27"/>
      <c r="M48" s="27"/>
      <c r="N48" s="141"/>
      <c r="O48" s="142"/>
      <c r="P48" s="143">
        <f t="shared" si="0"/>
        <v>0</v>
      </c>
      <c r="Q48" s="43">
        <f t="shared" si="1"/>
        <v>0</v>
      </c>
      <c r="R48" s="41">
        <f t="shared" si="2"/>
        <v>0</v>
      </c>
    </row>
    <row r="49" spans="1:18">
      <c r="A49" s="6" t="s">
        <v>319</v>
      </c>
      <c r="B49" s="431"/>
      <c r="C49" s="6" t="s">
        <v>320</v>
      </c>
      <c r="D49" s="6" t="s">
        <v>32</v>
      </c>
      <c r="E49" s="6">
        <v>10</v>
      </c>
      <c r="F49" s="6">
        <v>1</v>
      </c>
      <c r="G49" s="422"/>
      <c r="H49" s="15"/>
      <c r="I49" s="6"/>
      <c r="J49" s="27"/>
      <c r="K49" s="27"/>
      <c r="L49" s="27"/>
      <c r="M49" s="27"/>
      <c r="N49" s="141"/>
      <c r="O49" s="142"/>
      <c r="P49" s="143">
        <f t="shared" si="0"/>
        <v>0</v>
      </c>
      <c r="Q49" s="43">
        <f t="shared" si="1"/>
        <v>0</v>
      </c>
      <c r="R49" s="41">
        <f t="shared" si="2"/>
        <v>0</v>
      </c>
    </row>
    <row r="50" spans="1:18">
      <c r="A50" s="6" t="s">
        <v>321</v>
      </c>
      <c r="B50" s="431"/>
      <c r="C50" s="6" t="s">
        <v>322</v>
      </c>
      <c r="D50" s="6" t="s">
        <v>32</v>
      </c>
      <c r="E50" s="6">
        <v>10</v>
      </c>
      <c r="F50" s="6">
        <v>1</v>
      </c>
      <c r="G50" s="422"/>
      <c r="H50" s="15"/>
      <c r="I50" s="6"/>
      <c r="J50" s="27"/>
      <c r="K50" s="27"/>
      <c r="L50" s="27"/>
      <c r="M50" s="27"/>
      <c r="N50" s="141"/>
      <c r="O50" s="142"/>
      <c r="P50" s="143">
        <f t="shared" si="0"/>
        <v>0</v>
      </c>
      <c r="Q50" s="43">
        <f t="shared" si="1"/>
        <v>0</v>
      </c>
      <c r="R50" s="41">
        <f t="shared" si="2"/>
        <v>0</v>
      </c>
    </row>
    <row r="51" spans="1:18">
      <c r="A51" s="6" t="s">
        <v>323</v>
      </c>
      <c r="B51" s="431"/>
      <c r="C51" s="6" t="s">
        <v>324</v>
      </c>
      <c r="D51" s="6" t="s">
        <v>32</v>
      </c>
      <c r="E51" s="6">
        <v>1</v>
      </c>
      <c r="F51" s="6">
        <v>1</v>
      </c>
      <c r="G51" s="422"/>
      <c r="H51" s="15"/>
      <c r="I51" s="6"/>
      <c r="J51" s="27"/>
      <c r="K51" s="27"/>
      <c r="L51" s="27"/>
      <c r="M51" s="27"/>
      <c r="N51" s="141"/>
      <c r="O51" s="142"/>
      <c r="P51" s="143">
        <f t="shared" si="0"/>
        <v>0</v>
      </c>
      <c r="Q51" s="43">
        <f t="shared" si="1"/>
        <v>0</v>
      </c>
      <c r="R51" s="41">
        <f t="shared" si="2"/>
        <v>0</v>
      </c>
    </row>
    <row r="52" spans="1:18" ht="51">
      <c r="A52" s="6" t="s">
        <v>325</v>
      </c>
      <c r="B52" s="22" t="s">
        <v>326</v>
      </c>
      <c r="C52" s="6" t="s">
        <v>327</v>
      </c>
      <c r="D52" s="6" t="s">
        <v>32</v>
      </c>
      <c r="E52" s="6">
        <v>90</v>
      </c>
      <c r="F52" s="6">
        <v>1</v>
      </c>
      <c r="G52" s="30" t="s">
        <v>328</v>
      </c>
      <c r="H52" s="15"/>
      <c r="I52" s="6"/>
      <c r="J52" s="27"/>
      <c r="K52" s="27"/>
      <c r="L52" s="27"/>
      <c r="M52" s="27"/>
      <c r="N52" s="141"/>
      <c r="O52" s="142"/>
      <c r="P52" s="143">
        <f t="shared" si="0"/>
        <v>0</v>
      </c>
      <c r="Q52" s="43">
        <f t="shared" si="1"/>
        <v>0</v>
      </c>
      <c r="R52" s="41">
        <f t="shared" si="2"/>
        <v>0</v>
      </c>
    </row>
    <row r="53" spans="1:18" ht="25.5" customHeight="1">
      <c r="A53" s="6" t="s">
        <v>329</v>
      </c>
      <c r="B53" s="30" t="s">
        <v>330</v>
      </c>
      <c r="C53" s="6"/>
      <c r="D53" s="6" t="s">
        <v>152</v>
      </c>
      <c r="E53" s="6">
        <v>120</v>
      </c>
      <c r="F53" s="6">
        <v>1</v>
      </c>
      <c r="G53" s="30" t="s">
        <v>331</v>
      </c>
      <c r="H53" s="15"/>
      <c r="I53" s="6"/>
      <c r="J53" s="27"/>
      <c r="K53" s="27"/>
      <c r="L53" s="27"/>
      <c r="M53" s="27"/>
      <c r="N53" s="141"/>
      <c r="O53" s="142"/>
      <c r="P53" s="143">
        <f t="shared" si="0"/>
        <v>0</v>
      </c>
      <c r="Q53" s="43">
        <f t="shared" si="1"/>
        <v>0</v>
      </c>
      <c r="R53" s="41">
        <f t="shared" si="2"/>
        <v>0</v>
      </c>
    </row>
    <row r="54" spans="1:18" ht="25.5" customHeight="1">
      <c r="A54" s="6" t="s">
        <v>332</v>
      </c>
      <c r="B54" s="30" t="s">
        <v>330</v>
      </c>
      <c r="C54" s="6"/>
      <c r="D54" s="6" t="s">
        <v>152</v>
      </c>
      <c r="E54" s="6">
        <v>10</v>
      </c>
      <c r="F54" s="6">
        <v>1</v>
      </c>
      <c r="G54" s="30" t="s">
        <v>333</v>
      </c>
      <c r="H54" s="15"/>
      <c r="I54" s="6"/>
      <c r="J54" s="27"/>
      <c r="K54" s="27"/>
      <c r="L54" s="27"/>
      <c r="M54" s="27"/>
      <c r="N54" s="144"/>
      <c r="O54" s="142"/>
      <c r="P54" s="143">
        <f t="shared" si="0"/>
        <v>0</v>
      </c>
      <c r="Q54" s="43">
        <f t="shared" si="1"/>
        <v>0</v>
      </c>
      <c r="R54" s="41">
        <f t="shared" si="2"/>
        <v>0</v>
      </c>
    </row>
    <row r="55" spans="1:18" ht="25.5" customHeight="1">
      <c r="A55" s="6" t="s">
        <v>334</v>
      </c>
      <c r="B55" s="22" t="s">
        <v>335</v>
      </c>
      <c r="C55" s="6" t="s">
        <v>336</v>
      </c>
      <c r="D55" s="6" t="s">
        <v>152</v>
      </c>
      <c r="E55" s="6">
        <v>10</v>
      </c>
      <c r="F55" s="6">
        <v>1</v>
      </c>
      <c r="G55" s="30" t="s">
        <v>335</v>
      </c>
      <c r="H55" s="15"/>
      <c r="I55" s="6"/>
      <c r="J55" s="27"/>
      <c r="K55" s="27"/>
      <c r="L55" s="27"/>
      <c r="M55" s="27"/>
      <c r="N55" s="144"/>
      <c r="O55" s="142"/>
      <c r="P55" s="143">
        <f t="shared" si="0"/>
        <v>0</v>
      </c>
      <c r="Q55" s="43">
        <f t="shared" si="1"/>
        <v>0</v>
      </c>
      <c r="R55" s="41">
        <f t="shared" si="2"/>
        <v>0</v>
      </c>
    </row>
    <row r="56" spans="1:18" ht="25.5" customHeight="1">
      <c r="A56" s="6" t="s">
        <v>337</v>
      </c>
      <c r="B56" s="22" t="s">
        <v>335</v>
      </c>
      <c r="C56" s="6" t="s">
        <v>338</v>
      </c>
      <c r="D56" s="6" t="s">
        <v>152</v>
      </c>
      <c r="E56" s="6">
        <v>20</v>
      </c>
      <c r="F56" s="6">
        <v>1</v>
      </c>
      <c r="G56" s="30" t="s">
        <v>335</v>
      </c>
      <c r="H56" s="15"/>
      <c r="I56" s="6"/>
      <c r="J56" s="27"/>
      <c r="K56" s="27"/>
      <c r="L56" s="27"/>
      <c r="M56" s="27"/>
      <c r="N56" s="144"/>
      <c r="O56" s="142"/>
      <c r="P56" s="143">
        <f t="shared" si="0"/>
        <v>0</v>
      </c>
      <c r="Q56" s="43">
        <f t="shared" si="1"/>
        <v>0</v>
      </c>
      <c r="R56" s="41">
        <f t="shared" si="2"/>
        <v>0</v>
      </c>
    </row>
    <row r="57" spans="1:18" ht="25.5" customHeight="1">
      <c r="A57" s="6" t="s">
        <v>339</v>
      </c>
      <c r="B57" s="22" t="s">
        <v>340</v>
      </c>
      <c r="C57" s="6" t="s">
        <v>338</v>
      </c>
      <c r="D57" s="6" t="s">
        <v>152</v>
      </c>
      <c r="E57" s="6">
        <v>1</v>
      </c>
      <c r="F57" s="6">
        <v>1</v>
      </c>
      <c r="G57" s="30" t="s">
        <v>340</v>
      </c>
      <c r="H57" s="15"/>
      <c r="I57" s="6"/>
      <c r="J57" s="27"/>
      <c r="K57" s="27"/>
      <c r="L57" s="27"/>
      <c r="M57" s="27"/>
      <c r="N57" s="144"/>
      <c r="O57" s="142"/>
      <c r="P57" s="143">
        <f t="shared" si="0"/>
        <v>0</v>
      </c>
      <c r="Q57" s="43">
        <f t="shared" si="1"/>
        <v>0</v>
      </c>
      <c r="R57" s="41">
        <f t="shared" si="2"/>
        <v>0</v>
      </c>
    </row>
    <row r="58" spans="1:18" ht="25.5" customHeight="1">
      <c r="A58" s="6" t="s">
        <v>341</v>
      </c>
      <c r="B58" s="30" t="s">
        <v>342</v>
      </c>
      <c r="C58" s="6"/>
      <c r="D58" s="6" t="s">
        <v>32</v>
      </c>
      <c r="E58" s="6">
        <v>370</v>
      </c>
      <c r="F58" s="6">
        <v>1</v>
      </c>
      <c r="G58" s="30" t="s">
        <v>343</v>
      </c>
      <c r="H58" s="15"/>
      <c r="I58" s="6"/>
      <c r="J58" s="27"/>
      <c r="K58" s="27"/>
      <c r="L58" s="27"/>
      <c r="M58" s="27"/>
      <c r="N58" s="144"/>
      <c r="O58" s="142"/>
      <c r="P58" s="143">
        <f t="shared" si="0"/>
        <v>0</v>
      </c>
      <c r="Q58" s="43">
        <f t="shared" si="1"/>
        <v>0</v>
      </c>
      <c r="R58" s="41">
        <f t="shared" si="2"/>
        <v>0</v>
      </c>
    </row>
    <row r="59" spans="1:18" ht="75" customHeight="1">
      <c r="A59" s="6" t="s">
        <v>344</v>
      </c>
      <c r="B59" s="22" t="s">
        <v>345</v>
      </c>
      <c r="C59" s="6" t="s">
        <v>346</v>
      </c>
      <c r="D59" s="6" t="s">
        <v>32</v>
      </c>
      <c r="E59" s="6">
        <v>140</v>
      </c>
      <c r="F59" s="6">
        <v>1</v>
      </c>
      <c r="G59" s="145" t="s">
        <v>347</v>
      </c>
      <c r="H59" s="15"/>
      <c r="I59" s="6"/>
      <c r="J59" s="27"/>
      <c r="K59" s="27"/>
      <c r="L59" s="27"/>
      <c r="M59" s="27"/>
      <c r="N59" s="146"/>
      <c r="O59" s="142"/>
      <c r="P59" s="143">
        <f t="shared" si="0"/>
        <v>0</v>
      </c>
      <c r="Q59" s="43">
        <f t="shared" si="1"/>
        <v>0</v>
      </c>
      <c r="R59" s="41">
        <f t="shared" si="2"/>
        <v>0</v>
      </c>
    </row>
    <row r="60" spans="1:18" ht="31.5" customHeight="1">
      <c r="A60" s="6" t="s">
        <v>348</v>
      </c>
      <c r="B60" s="22" t="s">
        <v>349</v>
      </c>
      <c r="C60" s="6" t="s">
        <v>350</v>
      </c>
      <c r="D60" s="6" t="s">
        <v>32</v>
      </c>
      <c r="E60" s="6">
        <v>10</v>
      </c>
      <c r="F60" s="6">
        <v>1</v>
      </c>
      <c r="G60" s="145" t="s">
        <v>351</v>
      </c>
      <c r="H60" s="15"/>
      <c r="I60" s="6"/>
      <c r="J60" s="27"/>
      <c r="K60" s="27"/>
      <c r="L60" s="27"/>
      <c r="M60" s="27"/>
      <c r="N60" s="146"/>
      <c r="O60" s="142"/>
      <c r="P60" s="143">
        <f t="shared" si="0"/>
        <v>0</v>
      </c>
      <c r="Q60" s="43">
        <f t="shared" si="1"/>
        <v>0</v>
      </c>
      <c r="R60" s="41">
        <f t="shared" si="2"/>
        <v>0</v>
      </c>
    </row>
    <row r="61" spans="1:18" ht="31.5" customHeight="1">
      <c r="A61" s="6" t="s">
        <v>352</v>
      </c>
      <c r="B61" s="22" t="s">
        <v>349</v>
      </c>
      <c r="C61" s="6" t="s">
        <v>353</v>
      </c>
      <c r="D61" s="6" t="s">
        <v>32</v>
      </c>
      <c r="E61" s="6">
        <v>10</v>
      </c>
      <c r="F61" s="6">
        <v>1</v>
      </c>
      <c r="G61" s="145" t="s">
        <v>351</v>
      </c>
      <c r="H61" s="15"/>
      <c r="I61" s="6"/>
      <c r="J61" s="27"/>
      <c r="K61" s="27"/>
      <c r="L61" s="27"/>
      <c r="M61" s="27"/>
      <c r="N61" s="146"/>
      <c r="O61" s="142"/>
      <c r="P61" s="143">
        <f t="shared" si="0"/>
        <v>0</v>
      </c>
      <c r="Q61" s="43">
        <f t="shared" si="1"/>
        <v>0</v>
      </c>
      <c r="R61" s="41">
        <f t="shared" si="2"/>
        <v>0</v>
      </c>
    </row>
    <row r="62" spans="1:18" ht="31.5" customHeight="1">
      <c r="A62" s="6" t="s">
        <v>1081</v>
      </c>
      <c r="B62" s="22" t="s">
        <v>1082</v>
      </c>
      <c r="C62" s="6" t="s">
        <v>1083</v>
      </c>
      <c r="D62" s="6" t="s">
        <v>32</v>
      </c>
      <c r="E62" s="6">
        <v>10</v>
      </c>
      <c r="F62" s="6">
        <v>1</v>
      </c>
      <c r="G62" s="30" t="s">
        <v>1084</v>
      </c>
      <c r="H62" s="15"/>
      <c r="I62" s="6"/>
      <c r="J62" s="27"/>
      <c r="K62" s="27"/>
      <c r="L62" s="27"/>
      <c r="M62" s="27"/>
      <c r="N62" s="146"/>
      <c r="O62" s="142"/>
      <c r="P62" s="143">
        <f t="shared" si="0"/>
        <v>0</v>
      </c>
      <c r="Q62" s="43">
        <f t="shared" si="1"/>
        <v>0</v>
      </c>
      <c r="R62" s="41">
        <f t="shared" si="2"/>
        <v>0</v>
      </c>
    </row>
    <row r="63" spans="1:18" ht="15" customHeight="1">
      <c r="A63" s="424" t="s">
        <v>1245</v>
      </c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4"/>
      <c r="Q63" s="43">
        <f>SUM(Q6:Q62)</f>
        <v>0</v>
      </c>
      <c r="R63" s="43">
        <f>SUM(R6:R62)</f>
        <v>0</v>
      </c>
    </row>
    <row r="64" spans="1:18" ht="15" customHeight="1">
      <c r="A64" s="425" t="s">
        <v>1246</v>
      </c>
      <c r="B64" s="425"/>
      <c r="C64" s="425"/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61">
        <f>0.7*Q63</f>
        <v>0</v>
      </c>
      <c r="R64" s="61">
        <f>0.7*R63</f>
        <v>0</v>
      </c>
    </row>
    <row r="65" spans="1:18">
      <c r="A65" s="426" t="s">
        <v>1235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61">
        <f>1.2*Q63</f>
        <v>0</v>
      </c>
      <c r="R65" s="61">
        <f>1.2*R63</f>
        <v>0</v>
      </c>
    </row>
    <row r="66" spans="1:18">
      <c r="A66" s="430" t="s">
        <v>35</v>
      </c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</row>
    <row r="67" spans="1:18" ht="49.5" customHeight="1">
      <c r="A67" s="427" t="s">
        <v>1243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</row>
    <row r="68" spans="1:18" ht="47.25" customHeight="1">
      <c r="A68" s="427" t="s">
        <v>1244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</row>
    <row r="69" spans="1:18" ht="34.5" customHeight="1">
      <c r="A69" s="428" t="s">
        <v>1236</v>
      </c>
      <c r="B69" s="428"/>
      <c r="C69" s="428"/>
      <c r="D69" s="428"/>
      <c r="E69" s="428"/>
      <c r="F69" s="428" t="s">
        <v>1237</v>
      </c>
      <c r="G69" s="428"/>
      <c r="H69" s="428"/>
      <c r="I69" s="428"/>
      <c r="J69" s="428"/>
      <c r="K69" s="428"/>
      <c r="L69" s="428"/>
      <c r="M69" s="428"/>
      <c r="N69" s="428"/>
      <c r="O69" s="428"/>
      <c r="P69" s="428"/>
      <c r="Q69" s="428"/>
      <c r="R69" s="428"/>
    </row>
    <row r="70" spans="1:18" ht="29.25" customHeight="1">
      <c r="A70" s="429" t="s">
        <v>1238</v>
      </c>
      <c r="B70" s="429"/>
      <c r="C70" s="429"/>
      <c r="D70" s="429"/>
      <c r="E70" s="429"/>
      <c r="F70" s="429" t="s">
        <v>1239</v>
      </c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</row>
    <row r="71" spans="1:18" ht="44.25" customHeight="1">
      <c r="A71" s="428" t="s">
        <v>1240</v>
      </c>
      <c r="B71" s="428"/>
      <c r="C71" s="428"/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8"/>
      <c r="Q71" s="428"/>
      <c r="R71" s="428"/>
    </row>
  </sheetData>
  <mergeCells count="28">
    <mergeCell ref="A71:R71"/>
    <mergeCell ref="A67:R67"/>
    <mergeCell ref="A68:R68"/>
    <mergeCell ref="A69:E69"/>
    <mergeCell ref="F69:R69"/>
    <mergeCell ref="A70:E70"/>
    <mergeCell ref="F70:R70"/>
    <mergeCell ref="B9:B20"/>
    <mergeCell ref="G9:G20"/>
    <mergeCell ref="A1:R1"/>
    <mergeCell ref="A2:R2"/>
    <mergeCell ref="A3:R3"/>
    <mergeCell ref="B6:B8"/>
    <mergeCell ref="G6:G8"/>
    <mergeCell ref="B21:B29"/>
    <mergeCell ref="G21:G29"/>
    <mergeCell ref="B30:B37"/>
    <mergeCell ref="G30:G37"/>
    <mergeCell ref="B38:B45"/>
    <mergeCell ref="G38:G45"/>
    <mergeCell ref="A65:P65"/>
    <mergeCell ref="A66:R66"/>
    <mergeCell ref="B46:B47"/>
    <mergeCell ref="G46:G47"/>
    <mergeCell ref="B48:B51"/>
    <mergeCell ref="G48:G51"/>
    <mergeCell ref="A63:P63"/>
    <mergeCell ref="A64:P64"/>
  </mergeCells>
  <pageMargins left="0.25" right="0.25" top="0.75" bottom="0.75" header="0.3" footer="0.3"/>
  <pageSetup paperSize="9" scale="4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view="pageBreakPreview" zoomScaleNormal="100" zoomScaleSheetLayoutView="10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R1" sqref="R1:R1048576"/>
    </sheetView>
  </sheetViews>
  <sheetFormatPr defaultRowHeight="15"/>
  <cols>
    <col min="1" max="1" width="3.5703125" style="1" customWidth="1"/>
    <col min="2" max="2" width="19.28515625" style="1" customWidth="1"/>
    <col min="3" max="3" width="17.85546875" style="1" customWidth="1"/>
    <col min="4" max="4" width="11.28515625" style="1" customWidth="1"/>
    <col min="5" max="5" width="10.5703125" style="1" customWidth="1"/>
    <col min="6" max="6" width="59.85546875" style="1" customWidth="1"/>
    <col min="7" max="7" width="17.7109375" style="1" customWidth="1"/>
    <col min="8" max="8" width="24.28515625" style="1" customWidth="1"/>
    <col min="9" max="10" width="9.140625" style="1" customWidth="1"/>
    <col min="11" max="11" width="11.42578125" style="1" customWidth="1"/>
    <col min="12" max="12" width="12.28515625" style="1" customWidth="1"/>
    <col min="13" max="13" width="16.5703125" style="1" customWidth="1"/>
    <col min="14" max="14" width="5.7109375" style="1" customWidth="1"/>
    <col min="15" max="15" width="14.85546875" style="1" customWidth="1"/>
    <col min="16" max="16" width="14.42578125" style="1" customWidth="1"/>
    <col min="17" max="17" width="13.85546875" style="1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2" t="s">
        <v>1029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ht="121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1253</v>
      </c>
      <c r="F4" s="39" t="s">
        <v>1205</v>
      </c>
      <c r="G4" s="5" t="s">
        <v>37</v>
      </c>
      <c r="H4" s="7" t="s">
        <v>147</v>
      </c>
      <c r="I4" s="5" t="s">
        <v>8</v>
      </c>
      <c r="J4" s="6" t="s">
        <v>9</v>
      </c>
      <c r="K4" s="4" t="s">
        <v>10</v>
      </c>
      <c r="L4" s="8" t="s">
        <v>1090</v>
      </c>
      <c r="M4" s="9" t="s">
        <v>11</v>
      </c>
      <c r="N4" s="9" t="s">
        <v>12</v>
      </c>
      <c r="O4" s="9" t="s">
        <v>1195</v>
      </c>
      <c r="P4" s="10" t="s">
        <v>1197</v>
      </c>
      <c r="Q4" s="6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 ht="96.75" customHeight="1">
      <c r="A6" s="6" t="s">
        <v>13</v>
      </c>
      <c r="B6" s="13" t="s">
        <v>354</v>
      </c>
      <c r="C6" s="16" t="s">
        <v>355</v>
      </c>
      <c r="D6" s="6" t="s">
        <v>32</v>
      </c>
      <c r="E6" s="6">
        <v>300</v>
      </c>
      <c r="F6" s="155" t="s">
        <v>1191</v>
      </c>
      <c r="G6" s="6"/>
      <c r="H6" s="6"/>
      <c r="I6" s="156"/>
      <c r="J6" s="157"/>
      <c r="K6" s="158"/>
      <c r="L6" s="158"/>
      <c r="M6" s="149"/>
      <c r="N6" s="150"/>
      <c r="O6" s="151">
        <f>ROUND(M6*N6+M6,2)</f>
        <v>0</v>
      </c>
      <c r="P6" s="43">
        <f>ROUND(M6*H6,2)</f>
        <v>0</v>
      </c>
      <c r="Q6" s="41">
        <f>ROUND(P6*N6+P6,2)</f>
        <v>0</v>
      </c>
    </row>
    <row r="7" spans="1:17" ht="115.5" customHeight="1">
      <c r="A7" s="6" t="s">
        <v>14</v>
      </c>
      <c r="B7" s="13" t="s">
        <v>356</v>
      </c>
      <c r="C7" s="16" t="s">
        <v>357</v>
      </c>
      <c r="D7" s="6" t="s">
        <v>32</v>
      </c>
      <c r="E7" s="6">
        <v>10</v>
      </c>
      <c r="F7" s="155" t="s">
        <v>1192</v>
      </c>
      <c r="G7" s="6"/>
      <c r="H7" s="6"/>
      <c r="I7" s="156"/>
      <c r="J7" s="157"/>
      <c r="K7" s="158"/>
      <c r="L7" s="158"/>
      <c r="M7" s="149"/>
      <c r="N7" s="150"/>
      <c r="O7" s="151">
        <f>ROUND(M7*N7+M7,2)</f>
        <v>0</v>
      </c>
      <c r="P7" s="43">
        <f>ROUND(M7*H7,2)</f>
        <v>0</v>
      </c>
      <c r="Q7" s="41">
        <f>ROUND(P7*N7+P7,2)</f>
        <v>0</v>
      </c>
    </row>
    <row r="8" spans="1:17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152">
        <f>SUM(P6:P7)</f>
        <v>0</v>
      </c>
      <c r="Q8" s="152">
        <f>SUM(Q6:Q7)</f>
        <v>0</v>
      </c>
    </row>
    <row r="9" spans="1:17">
      <c r="A9" s="424" t="s">
        <v>1247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153">
        <f>0.7*P8</f>
        <v>0</v>
      </c>
      <c r="Q9" s="153">
        <f>0.7*Q8</f>
        <v>0</v>
      </c>
    </row>
    <row r="10" spans="1:17">
      <c r="A10" s="453" t="s">
        <v>1235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78">
        <f>1.2*P8</f>
        <v>0</v>
      </c>
      <c r="Q10" s="78">
        <f>1.2*Q8</f>
        <v>0</v>
      </c>
    </row>
    <row r="11" spans="1:17">
      <c r="A11" s="417" t="s">
        <v>35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</row>
    <row r="12" spans="1:17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29.25" customHeight="1">
      <c r="A15" s="429" t="s">
        <v>1238</v>
      </c>
      <c r="B15" s="429"/>
      <c r="C15" s="429"/>
      <c r="D15" s="429"/>
      <c r="E15" s="429"/>
      <c r="F15" s="428" t="s">
        <v>1239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</row>
    <row r="16" spans="1:17" ht="44.25" customHeight="1">
      <c r="A16" s="427" t="s">
        <v>1240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</sheetData>
  <mergeCells count="14">
    <mergeCell ref="A12:Q12"/>
    <mergeCell ref="A13:Q13"/>
    <mergeCell ref="F14:Q14"/>
    <mergeCell ref="F15:Q15"/>
    <mergeCell ref="A16:Q16"/>
    <mergeCell ref="A14:E14"/>
    <mergeCell ref="A15:E15"/>
    <mergeCell ref="A1:Q1"/>
    <mergeCell ref="A2:Q2"/>
    <mergeCell ref="A10:O10"/>
    <mergeCell ref="A11:Q11"/>
    <mergeCell ref="A3:Q3"/>
    <mergeCell ref="A8:O8"/>
    <mergeCell ref="A9:O9"/>
  </mergeCells>
  <pageMargins left="0.25" right="0.25" top="0.75" bottom="0.75" header="0.3" footer="0.3"/>
  <pageSetup paperSize="9" scale="5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4"/>
  <sheetViews>
    <sheetView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RowHeight="15"/>
  <cols>
    <col min="1" max="1" width="5.28515625" style="38" customWidth="1"/>
    <col min="2" max="2" width="14.5703125" style="38" customWidth="1"/>
    <col min="3" max="4" width="9.140625" style="38"/>
    <col min="5" max="5" width="18" style="38" customWidth="1"/>
    <col min="6" max="6" width="14" style="38" bestFit="1" customWidth="1"/>
    <col min="7" max="7" width="30.42578125" style="38" customWidth="1"/>
    <col min="8" max="8" width="14.140625" style="38" customWidth="1"/>
    <col min="9" max="9" width="23.7109375" style="38" customWidth="1"/>
    <col min="10" max="11" width="9.140625" style="38" customWidth="1"/>
    <col min="12" max="12" width="11.28515625" style="38" customWidth="1"/>
    <col min="13" max="13" width="11.42578125" style="38" customWidth="1"/>
    <col min="14" max="14" width="13.7109375" style="38" customWidth="1"/>
    <col min="15" max="15" width="6.140625" style="38" customWidth="1"/>
    <col min="16" max="16" width="24" style="38" customWidth="1"/>
    <col min="17" max="17" width="17.5703125" style="38" customWidth="1"/>
    <col min="18" max="18" width="19.7109375" style="38" customWidth="1"/>
    <col min="19" max="19" width="9.140625" style="38"/>
  </cols>
  <sheetData>
    <row r="1" spans="1:19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9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9">
      <c r="A3" s="422" t="s">
        <v>1030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9" ht="118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227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9">
      <c r="A5" s="159" t="s">
        <v>13</v>
      </c>
      <c r="B5" s="159" t="s">
        <v>14</v>
      </c>
      <c r="C5" s="159" t="s">
        <v>15</v>
      </c>
      <c r="D5" s="159" t="s">
        <v>16</v>
      </c>
      <c r="E5" s="159" t="s">
        <v>17</v>
      </c>
      <c r="F5" s="159" t="s">
        <v>18</v>
      </c>
      <c r="G5" s="159" t="s">
        <v>19</v>
      </c>
      <c r="H5" s="159" t="s">
        <v>20</v>
      </c>
      <c r="I5" s="159" t="s">
        <v>21</v>
      </c>
      <c r="J5" s="159" t="s">
        <v>22</v>
      </c>
      <c r="K5" s="159" t="s">
        <v>23</v>
      </c>
      <c r="L5" s="159" t="s">
        <v>24</v>
      </c>
      <c r="M5" s="159" t="s">
        <v>25</v>
      </c>
      <c r="N5" s="159" t="s">
        <v>26</v>
      </c>
      <c r="O5" s="159" t="s">
        <v>27</v>
      </c>
      <c r="P5" s="159" t="s">
        <v>28</v>
      </c>
      <c r="Q5" s="159" t="s">
        <v>29</v>
      </c>
      <c r="R5" s="160" t="s">
        <v>198</v>
      </c>
    </row>
    <row r="6" spans="1:19" ht="58.5" customHeight="1">
      <c r="A6" s="16" t="s">
        <v>13</v>
      </c>
      <c r="B6" s="26" t="s">
        <v>358</v>
      </c>
      <c r="C6" s="16" t="s">
        <v>359</v>
      </c>
      <c r="D6" s="16" t="s">
        <v>360</v>
      </c>
      <c r="E6" s="16">
        <v>1</v>
      </c>
      <c r="F6" s="16">
        <v>1</v>
      </c>
      <c r="G6" s="24" t="s">
        <v>361</v>
      </c>
      <c r="H6" s="16"/>
      <c r="I6" s="16"/>
      <c r="J6" s="16"/>
      <c r="K6" s="16"/>
      <c r="L6" s="16"/>
      <c r="M6" s="16"/>
      <c r="N6" s="161"/>
      <c r="O6" s="162"/>
      <c r="P6" s="163">
        <f>ROUND(N6*O6+N6,2)</f>
        <v>0</v>
      </c>
      <c r="Q6" s="43">
        <f>ROUND(N6*I6,2)</f>
        <v>0</v>
      </c>
      <c r="R6" s="96">
        <f>ROUND(Q6*O6+Q6,2)</f>
        <v>0</v>
      </c>
    </row>
    <row r="7" spans="1:19" ht="60" customHeight="1">
      <c r="A7" s="16" t="s">
        <v>14</v>
      </c>
      <c r="B7" s="26" t="s">
        <v>358</v>
      </c>
      <c r="C7" s="16" t="s">
        <v>362</v>
      </c>
      <c r="D7" s="16" t="s">
        <v>360</v>
      </c>
      <c r="E7" s="16">
        <v>35</v>
      </c>
      <c r="F7" s="16">
        <v>1</v>
      </c>
      <c r="G7" s="24" t="s">
        <v>363</v>
      </c>
      <c r="H7" s="16"/>
      <c r="I7" s="16"/>
      <c r="J7" s="16"/>
      <c r="K7" s="16"/>
      <c r="L7" s="16"/>
      <c r="M7" s="16"/>
      <c r="N7" s="161"/>
      <c r="O7" s="162"/>
      <c r="P7" s="163">
        <f t="shared" ref="P7:P9" si="0">ROUND(N7*O7+N7,2)</f>
        <v>0</v>
      </c>
      <c r="Q7" s="43">
        <f t="shared" ref="Q7:Q9" si="1">ROUND(N7*I7,2)</f>
        <v>0</v>
      </c>
      <c r="R7" s="96">
        <f t="shared" ref="R7:R9" si="2">ROUND(Q7*O7+Q7,2)</f>
        <v>0</v>
      </c>
    </row>
    <row r="8" spans="1:19" ht="54" customHeight="1">
      <c r="A8" s="16" t="s">
        <v>15</v>
      </c>
      <c r="B8" s="26" t="s">
        <v>364</v>
      </c>
      <c r="C8" s="16" t="s">
        <v>365</v>
      </c>
      <c r="D8" s="16" t="s">
        <v>360</v>
      </c>
      <c r="E8" s="16">
        <v>1</v>
      </c>
      <c r="F8" s="16">
        <v>1</v>
      </c>
      <c r="G8" s="24" t="s">
        <v>366</v>
      </c>
      <c r="H8" s="16"/>
      <c r="I8" s="16"/>
      <c r="J8" s="16"/>
      <c r="K8" s="16"/>
      <c r="L8" s="16"/>
      <c r="M8" s="16"/>
      <c r="N8" s="161"/>
      <c r="O8" s="162"/>
      <c r="P8" s="163">
        <f t="shared" si="0"/>
        <v>0</v>
      </c>
      <c r="Q8" s="43">
        <f t="shared" si="1"/>
        <v>0</v>
      </c>
      <c r="R8" s="96">
        <f t="shared" si="2"/>
        <v>0</v>
      </c>
    </row>
    <row r="9" spans="1:19" ht="63.75" customHeight="1">
      <c r="A9" s="16" t="s">
        <v>16</v>
      </c>
      <c r="B9" s="26" t="s">
        <v>364</v>
      </c>
      <c r="C9" s="16" t="s">
        <v>367</v>
      </c>
      <c r="D9" s="16" t="s">
        <v>360</v>
      </c>
      <c r="E9" s="16">
        <v>6</v>
      </c>
      <c r="F9" s="16">
        <v>1</v>
      </c>
      <c r="G9" s="24" t="s">
        <v>368</v>
      </c>
      <c r="H9" s="16"/>
      <c r="I9" s="16"/>
      <c r="J9" s="16"/>
      <c r="K9" s="16"/>
      <c r="L9" s="16"/>
      <c r="M9" s="16"/>
      <c r="N9" s="161"/>
      <c r="O9" s="162"/>
      <c r="P9" s="163">
        <f t="shared" si="0"/>
        <v>0</v>
      </c>
      <c r="Q9" s="43">
        <f t="shared" si="1"/>
        <v>0</v>
      </c>
      <c r="R9" s="96">
        <f t="shared" si="2"/>
        <v>0</v>
      </c>
    </row>
    <row r="10" spans="1:19" ht="15" customHeight="1">
      <c r="A10" s="424" t="s">
        <v>1245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17">
        <f>SUM(Q6:Q9)</f>
        <v>0</v>
      </c>
      <c r="R10" s="98">
        <f>SUM(R6:R9)</f>
        <v>0</v>
      </c>
    </row>
    <row r="11" spans="1:19" ht="15" customHeight="1">
      <c r="A11" s="425" t="s">
        <v>1246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1">
        <f>0.7*Q10</f>
        <v>0</v>
      </c>
      <c r="R11" s="96">
        <f>0.7*R10</f>
        <v>0</v>
      </c>
    </row>
    <row r="12" spans="1:19">
      <c r="A12" s="426" t="s">
        <v>1235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1">
        <f>1.2*Q10</f>
        <v>0</v>
      </c>
      <c r="R12" s="96">
        <f>1.2*R10</f>
        <v>0</v>
      </c>
    </row>
    <row r="13" spans="1:19">
      <c r="A13" s="430" t="s">
        <v>35</v>
      </c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</row>
    <row r="14" spans="1:19" ht="49.5" customHeight="1">
      <c r="A14" s="427" t="s">
        <v>1243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/>
    </row>
    <row r="15" spans="1:19" ht="47.25" customHeight="1">
      <c r="A15" s="427" t="s">
        <v>1244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/>
    </row>
    <row r="16" spans="1:19" ht="34.5" customHeight="1">
      <c r="A16" s="428" t="s">
        <v>1236</v>
      </c>
      <c r="B16" s="428"/>
      <c r="C16" s="428"/>
      <c r="D16" s="428"/>
      <c r="E16" s="428"/>
      <c r="F16" s="428" t="s">
        <v>1237</v>
      </c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/>
    </row>
    <row r="17" spans="1:19" ht="29.25" customHeight="1">
      <c r="A17" s="429" t="s">
        <v>1238</v>
      </c>
      <c r="B17" s="429"/>
      <c r="C17" s="429"/>
      <c r="D17" s="429"/>
      <c r="E17" s="429"/>
      <c r="F17" s="429" t="s">
        <v>1239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/>
    </row>
    <row r="18" spans="1:19" ht="44.25" customHeight="1">
      <c r="A18" s="428" t="s">
        <v>1240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  <c r="S18"/>
    </row>
    <row r="24" spans="1:19">
      <c r="H24" s="164"/>
    </row>
  </sheetData>
  <mergeCells count="14">
    <mergeCell ref="A18:R18"/>
    <mergeCell ref="A14:R14"/>
    <mergeCell ref="A15:R15"/>
    <mergeCell ref="A16:E16"/>
    <mergeCell ref="F16:R16"/>
    <mergeCell ref="A17:E17"/>
    <mergeCell ref="F17:R17"/>
    <mergeCell ref="A13:R13"/>
    <mergeCell ref="A1:R1"/>
    <mergeCell ref="A2:R2"/>
    <mergeCell ref="A3:R3"/>
    <mergeCell ref="A10:P10"/>
    <mergeCell ref="A11:P11"/>
    <mergeCell ref="A12:P12"/>
  </mergeCells>
  <pageMargins left="0.25" right="0.25" top="0.75" bottom="0.75" header="0.3" footer="0.3"/>
  <pageSetup paperSize="9" scale="5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6"/>
  <sheetViews>
    <sheetView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ColWidth="8.140625" defaultRowHeight="12.75"/>
  <cols>
    <col min="1" max="1" width="4.7109375" style="172" customWidth="1"/>
    <col min="2" max="2" width="18" style="172" customWidth="1"/>
    <col min="3" max="3" width="8.140625" style="172"/>
    <col min="4" max="4" width="10.28515625" style="172" customWidth="1"/>
    <col min="5" max="5" width="14.42578125" style="172" customWidth="1"/>
    <col min="6" max="6" width="18.85546875" style="172" customWidth="1"/>
    <col min="7" max="7" width="44.5703125" style="173" customWidth="1"/>
    <col min="8" max="8" width="14" style="172" customWidth="1"/>
    <col min="9" max="9" width="17.7109375" style="172" customWidth="1"/>
    <col min="10" max="10" width="12" style="172" customWidth="1"/>
    <col min="11" max="11" width="10.7109375" style="173" customWidth="1"/>
    <col min="12" max="12" width="14" style="173" customWidth="1"/>
    <col min="13" max="13" width="13.5703125" style="173" customWidth="1"/>
    <col min="14" max="14" width="14.5703125" style="173" customWidth="1"/>
    <col min="15" max="15" width="5.85546875" style="173" customWidth="1"/>
    <col min="16" max="16" width="14.85546875" style="172" customWidth="1"/>
    <col min="17" max="17" width="18.42578125" style="172" customWidth="1"/>
    <col min="18" max="18" width="14.140625" style="173" customWidth="1"/>
    <col min="19" max="16384" width="8.140625" style="2"/>
  </cols>
  <sheetData>
    <row r="1" spans="1:18">
      <c r="A1" s="454" t="s">
        <v>1020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</row>
    <row r="2" spans="1:18">
      <c r="A2" s="455" t="s">
        <v>1002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7"/>
    </row>
    <row r="3" spans="1:18">
      <c r="A3" s="458" t="s">
        <v>1059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60"/>
    </row>
    <row r="4" spans="1:18" ht="130.5" customHeight="1">
      <c r="A4" s="4" t="s">
        <v>0</v>
      </c>
      <c r="B4" s="4" t="s">
        <v>1</v>
      </c>
      <c r="C4" s="4" t="s">
        <v>2</v>
      </c>
      <c r="D4" s="165" t="s">
        <v>3</v>
      </c>
      <c r="E4" s="5" t="s">
        <v>1249</v>
      </c>
      <c r="F4" s="165" t="s">
        <v>1003</v>
      </c>
      <c r="G4" s="39" t="s">
        <v>1205</v>
      </c>
      <c r="H4" s="165" t="s">
        <v>1004</v>
      </c>
      <c r="I4" s="7" t="s">
        <v>48</v>
      </c>
      <c r="J4" s="165" t="s">
        <v>8</v>
      </c>
      <c r="K4" s="166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61.5" customHeight="1">
      <c r="A6" s="166" t="s">
        <v>13</v>
      </c>
      <c r="B6" s="167" t="s">
        <v>1005</v>
      </c>
      <c r="C6" s="166" t="s">
        <v>40</v>
      </c>
      <c r="D6" s="166" t="s">
        <v>120</v>
      </c>
      <c r="E6" s="166">
        <v>10</v>
      </c>
      <c r="F6" s="166">
        <v>1</v>
      </c>
      <c r="G6" s="168" t="s">
        <v>1006</v>
      </c>
      <c r="H6" s="166"/>
      <c r="I6" s="166"/>
      <c r="J6" s="166"/>
      <c r="K6" s="166"/>
      <c r="L6" s="166"/>
      <c r="M6" s="166"/>
      <c r="N6" s="169"/>
      <c r="O6" s="170"/>
      <c r="P6" s="169">
        <f>ROUND(N6*O6+N6,2)</f>
        <v>0</v>
      </c>
      <c r="Q6" s="43">
        <f t="shared" ref="Q6:Q7" si="0">ROUND(N6*I6,2)</f>
        <v>0</v>
      </c>
      <c r="R6" s="41">
        <f t="shared" ref="R6:R7" si="1">ROUND(Q6*O6+Q6,2)</f>
        <v>0</v>
      </c>
    </row>
    <row r="7" spans="1:18" ht="74.25" customHeight="1">
      <c r="A7" s="166" t="s">
        <v>14</v>
      </c>
      <c r="B7" s="167" t="s">
        <v>1007</v>
      </c>
      <c r="C7" s="166" t="s">
        <v>40</v>
      </c>
      <c r="D7" s="166" t="s">
        <v>120</v>
      </c>
      <c r="E7" s="166">
        <v>200</v>
      </c>
      <c r="F7" s="166">
        <v>1</v>
      </c>
      <c r="G7" s="168" t="s">
        <v>1008</v>
      </c>
      <c r="H7" s="166"/>
      <c r="I7" s="166"/>
      <c r="J7" s="166"/>
      <c r="K7" s="166"/>
      <c r="L7" s="166"/>
      <c r="M7" s="166"/>
      <c r="N7" s="169"/>
      <c r="O7" s="170"/>
      <c r="P7" s="169">
        <f>ROUND(N7*O7+N7,2)</f>
        <v>0</v>
      </c>
      <c r="Q7" s="43">
        <f t="shared" si="0"/>
        <v>0</v>
      </c>
      <c r="R7" s="41">
        <f t="shared" si="1"/>
        <v>0</v>
      </c>
    </row>
    <row r="8" spans="1:18" ht="12.7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171">
        <f>SUM(Q6:Q7)</f>
        <v>0</v>
      </c>
      <c r="R8" s="171">
        <f>SUM(R6:R7)</f>
        <v>0</v>
      </c>
    </row>
    <row r="9" spans="1:18" ht="12.75" customHeight="1">
      <c r="A9" s="425" t="s">
        <v>1246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1">
        <f>0.7*Q8</f>
        <v>0</v>
      </c>
      <c r="R9" s="41">
        <f>0.7*R8</f>
        <v>0</v>
      </c>
    </row>
    <row r="10" spans="1:18">
      <c r="A10" s="426" t="s">
        <v>1235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1">
        <f>1.2*Q8</f>
        <v>0</v>
      </c>
      <c r="R10" s="41">
        <f>1.2*R8</f>
        <v>0</v>
      </c>
    </row>
    <row r="11" spans="1:18" ht="15.75" customHeight="1">
      <c r="A11" s="430" t="s">
        <v>35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</row>
    <row r="12" spans="1:18" customFormat="1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3" spans="1:18" customFormat="1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customFormat="1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18" customFormat="1" ht="29.25" customHeight="1">
      <c r="A15" s="429" t="s">
        <v>1238</v>
      </c>
      <c r="B15" s="429"/>
      <c r="C15" s="429"/>
      <c r="D15" s="429"/>
      <c r="E15" s="429"/>
      <c r="F15" s="429" t="s">
        <v>1239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18" customFormat="1" ht="44.25" customHeight="1">
      <c r="A16" s="428" t="s">
        <v>1240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</row>
  </sheetData>
  <mergeCells count="14">
    <mergeCell ref="A16:R16"/>
    <mergeCell ref="A12:R12"/>
    <mergeCell ref="A13:R13"/>
    <mergeCell ref="A14:E14"/>
    <mergeCell ref="F14:R14"/>
    <mergeCell ref="A15:E15"/>
    <mergeCell ref="F15:R15"/>
    <mergeCell ref="A11:R11"/>
    <mergeCell ref="A10:P10"/>
    <mergeCell ref="A1:R1"/>
    <mergeCell ref="A2:R2"/>
    <mergeCell ref="A3:R3"/>
    <mergeCell ref="A8:P8"/>
    <mergeCell ref="A9:P9"/>
  </mergeCells>
  <pageMargins left="0.25" right="0.25" top="0.75" bottom="0.75" header="0.3" footer="0.3"/>
  <pageSetup paperSize="9" scale="5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7"/>
  <sheetViews>
    <sheetView view="pageBreakPreview" zoomScaleNormal="100" zoomScaleSheetLayoutView="100" workbookViewId="0">
      <pane xSplit="2" ySplit="3" topLeftCell="E5" activePane="bottomRight" state="frozen"/>
      <selection pane="topRight" activeCell="C1" sqref="C1"/>
      <selection pane="bottomLeft" activeCell="A4" sqref="A4"/>
      <selection pane="bottomRight" sqref="A1:R17"/>
    </sheetView>
  </sheetViews>
  <sheetFormatPr defaultRowHeight="12.75"/>
  <cols>
    <col min="1" max="1" width="5.140625" style="1" customWidth="1"/>
    <col min="2" max="2" width="13.28515625" style="1" customWidth="1"/>
    <col min="3" max="3" width="14.28515625" style="1" customWidth="1"/>
    <col min="4" max="4" width="12.85546875" style="1" customWidth="1"/>
    <col min="5" max="5" width="14.42578125" style="1" customWidth="1"/>
    <col min="6" max="6" width="16.28515625" style="1" customWidth="1"/>
    <col min="7" max="7" width="27.5703125" style="1" customWidth="1"/>
    <col min="8" max="8" width="14.7109375" style="1" customWidth="1"/>
    <col min="9" max="9" width="18.28515625" style="1" customWidth="1"/>
    <col min="10" max="11" width="9.140625" style="1" customWidth="1"/>
    <col min="12" max="12" width="16.85546875" style="1" customWidth="1"/>
    <col min="13" max="13" width="16.5703125" style="1" customWidth="1"/>
    <col min="14" max="14" width="13.7109375" style="1" customWidth="1"/>
    <col min="15" max="15" width="5.85546875" style="1" customWidth="1"/>
    <col min="16" max="16" width="30.5703125" style="1" customWidth="1"/>
    <col min="17" max="17" width="15.5703125" style="1" customWidth="1"/>
    <col min="18" max="18" width="20.140625" style="1" customWidth="1"/>
    <col min="19" max="16384" width="9.140625" style="3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18">
      <c r="A3" s="422" t="s">
        <v>1031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</row>
    <row r="4" spans="1:18" ht="138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995</v>
      </c>
      <c r="G4" s="39" t="s">
        <v>1205</v>
      </c>
      <c r="H4" s="5" t="s">
        <v>37</v>
      </c>
      <c r="I4" s="7" t="s">
        <v>48</v>
      </c>
      <c r="J4" s="5" t="s">
        <v>8</v>
      </c>
      <c r="K4" s="413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413" t="s">
        <v>1198</v>
      </c>
    </row>
    <row r="5" spans="1:18" ht="24" customHeight="1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108" customHeight="1">
      <c r="A6" s="413" t="s">
        <v>13</v>
      </c>
      <c r="B6" s="13" t="s">
        <v>996</v>
      </c>
      <c r="C6" s="413" t="s">
        <v>40</v>
      </c>
      <c r="D6" s="413" t="s">
        <v>997</v>
      </c>
      <c r="E6" s="157">
        <v>200</v>
      </c>
      <c r="F6" s="413">
        <v>1</v>
      </c>
      <c r="G6" s="415" t="s">
        <v>1212</v>
      </c>
      <c r="H6" s="413"/>
      <c r="I6" s="157"/>
      <c r="J6" s="413"/>
      <c r="K6" s="413"/>
      <c r="L6" s="413"/>
      <c r="M6" s="413"/>
      <c r="N6" s="180"/>
      <c r="O6" s="150"/>
      <c r="P6" s="181">
        <f>ROUND(N6*O6+N6,2)</f>
        <v>0</v>
      </c>
      <c r="Q6" s="43">
        <f>ROUND(N6*I6,2)</f>
        <v>0</v>
      </c>
      <c r="R6" s="41">
        <f>ROUND(Q6*O6+Q6,2)</f>
        <v>0</v>
      </c>
    </row>
    <row r="7" spans="1:18" ht="38.25">
      <c r="A7" s="413" t="s">
        <v>14</v>
      </c>
      <c r="B7" s="13" t="s">
        <v>998</v>
      </c>
      <c r="C7" s="413" t="s">
        <v>999</v>
      </c>
      <c r="D7" s="413" t="s">
        <v>1000</v>
      </c>
      <c r="E7" s="157">
        <v>10</v>
      </c>
      <c r="F7" s="413">
        <v>4.5</v>
      </c>
      <c r="G7" s="415" t="s">
        <v>1001</v>
      </c>
      <c r="H7" s="413"/>
      <c r="I7" s="157"/>
      <c r="J7" s="414"/>
      <c r="K7" s="413"/>
      <c r="L7" s="413"/>
      <c r="M7" s="413"/>
      <c r="N7" s="180"/>
      <c r="O7" s="182"/>
      <c r="P7" s="181">
        <f>ROUND(N7*O7+N7,2)</f>
        <v>0</v>
      </c>
      <c r="Q7" s="43">
        <f>ROUND(N7*I7,2)</f>
        <v>0</v>
      </c>
      <c r="R7" s="41">
        <f>ROUND(Q7*O7+Q7,2)</f>
        <v>0</v>
      </c>
    </row>
    <row r="8" spans="1:18" ht="12.7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32">
        <f>SUM(Q6:Q7)</f>
        <v>0</v>
      </c>
      <c r="R8" s="32">
        <f>SUM(R6:R7)</f>
        <v>0</v>
      </c>
    </row>
    <row r="9" spans="1:18" ht="12.75" customHeight="1">
      <c r="A9" s="425" t="s">
        <v>1246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183">
        <f>0.7*Q8</f>
        <v>0</v>
      </c>
      <c r="R9" s="183">
        <f>0.7*R8</f>
        <v>0</v>
      </c>
    </row>
    <row r="10" spans="1:18">
      <c r="A10" s="426" t="s">
        <v>1235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183">
        <f>1.2*Q8</f>
        <v>0</v>
      </c>
      <c r="R10" s="183">
        <f>1.2*R8</f>
        <v>0</v>
      </c>
    </row>
    <row r="11" spans="1:18">
      <c r="A11" s="430" t="s">
        <v>35</v>
      </c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30"/>
      <c r="N11" s="430"/>
      <c r="O11" s="430"/>
      <c r="P11" s="430"/>
      <c r="Q11" s="430"/>
      <c r="R11" s="430"/>
    </row>
    <row r="12" spans="1:18">
      <c r="A12" s="542" t="s">
        <v>43</v>
      </c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148"/>
    </row>
    <row r="13" spans="1:18" customFormat="1" ht="49.5" customHeight="1">
      <c r="A13" s="427" t="s">
        <v>1243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customFormat="1" ht="47.25" customHeight="1">
      <c r="A14" s="427" t="s">
        <v>1244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</row>
    <row r="15" spans="1:18" customFormat="1" ht="34.5" customHeight="1">
      <c r="A15" s="428" t="s">
        <v>1236</v>
      </c>
      <c r="B15" s="428"/>
      <c r="C15" s="428"/>
      <c r="D15" s="428"/>
      <c r="E15" s="428"/>
      <c r="F15" s="428" t="s">
        <v>1237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</row>
    <row r="16" spans="1:18" customFormat="1" ht="29.25" customHeight="1">
      <c r="A16" s="429" t="s">
        <v>1238</v>
      </c>
      <c r="B16" s="429"/>
      <c r="C16" s="429"/>
      <c r="D16" s="429"/>
      <c r="E16" s="429"/>
      <c r="F16" s="429" t="s">
        <v>1239</v>
      </c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</row>
    <row r="17" spans="1:18" customFormat="1" ht="44.25" customHeight="1">
      <c r="A17" s="428" t="s">
        <v>1240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</row>
  </sheetData>
  <mergeCells count="15">
    <mergeCell ref="A17:R17"/>
    <mergeCell ref="A13:R13"/>
    <mergeCell ref="A14:R14"/>
    <mergeCell ref="A15:E15"/>
    <mergeCell ref="F15:R15"/>
    <mergeCell ref="A16:E16"/>
    <mergeCell ref="F16:R16"/>
    <mergeCell ref="A12:Q12"/>
    <mergeCell ref="A11:R11"/>
    <mergeCell ref="A1:R1"/>
    <mergeCell ref="A2:R2"/>
    <mergeCell ref="A3:R3"/>
    <mergeCell ref="A8:P8"/>
    <mergeCell ref="A9:P9"/>
    <mergeCell ref="A10:P10"/>
  </mergeCells>
  <pageMargins left="0.25" right="0.25" top="0.75" bottom="0.75" header="0.3" footer="0.3"/>
  <pageSetup paperSize="9" scale="5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"/>
  <sheetViews>
    <sheetView view="pageBreakPreview" zoomScaleNormal="100" zoomScaleSheetLayoutView="100" workbookViewId="0">
      <pane xSplit="2" ySplit="3" topLeftCell="F7" activePane="bottomRight" state="frozen"/>
      <selection pane="topRight" activeCell="C1" sqref="C1"/>
      <selection pane="bottomLeft" activeCell="A4" sqref="A4"/>
      <selection pane="bottomRight" activeCell="N6" sqref="N6:O13"/>
    </sheetView>
  </sheetViews>
  <sheetFormatPr defaultRowHeight="15"/>
  <cols>
    <col min="1" max="1" width="4.28515625" style="38" customWidth="1"/>
    <col min="2" max="2" width="24.28515625" style="38" customWidth="1"/>
    <col min="3" max="3" width="10.42578125" style="38" customWidth="1"/>
    <col min="4" max="4" width="5.85546875" style="38" customWidth="1"/>
    <col min="5" max="5" width="14.85546875" style="38" customWidth="1"/>
    <col min="6" max="6" width="13.5703125" style="38" customWidth="1"/>
    <col min="7" max="7" width="56.42578125" style="38" customWidth="1"/>
    <col min="8" max="8" width="21.140625" style="38" customWidth="1"/>
    <col min="9" max="9" width="27.28515625" style="38" customWidth="1"/>
    <col min="10" max="12" width="9.140625" style="38" customWidth="1"/>
    <col min="13" max="13" width="15" style="38" customWidth="1"/>
    <col min="14" max="14" width="13.7109375" style="38" customWidth="1"/>
    <col min="15" max="15" width="5" style="38" customWidth="1"/>
    <col min="16" max="16" width="16.7109375" style="38" customWidth="1"/>
    <col min="17" max="17" width="16" style="38" customWidth="1"/>
    <col min="18" max="18" width="14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63" t="s">
        <v>1032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4"/>
    </row>
    <row r="4" spans="1:18" ht="108" customHeight="1">
      <c r="A4" s="62" t="s">
        <v>0</v>
      </c>
      <c r="B4" s="62" t="s">
        <v>1</v>
      </c>
      <c r="C4" s="62" t="s">
        <v>2</v>
      </c>
      <c r="D4" s="63" t="s">
        <v>3</v>
      </c>
      <c r="E4" s="5" t="s">
        <v>1249</v>
      </c>
      <c r="F4" s="63" t="s">
        <v>5</v>
      </c>
      <c r="G4" s="39" t="s">
        <v>1205</v>
      </c>
      <c r="H4" s="63" t="s">
        <v>37</v>
      </c>
      <c r="I4" s="64" t="s">
        <v>7</v>
      </c>
      <c r="J4" s="63" t="s">
        <v>8</v>
      </c>
      <c r="K4" s="34" t="s">
        <v>9</v>
      </c>
      <c r="L4" s="62" t="s">
        <v>10</v>
      </c>
      <c r="M4" s="8" t="s">
        <v>1090</v>
      </c>
      <c r="N4" s="65" t="s">
        <v>11</v>
      </c>
      <c r="O4" s="65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59" t="s">
        <v>13</v>
      </c>
      <c r="B5" s="159" t="s">
        <v>14</v>
      </c>
      <c r="C5" s="159" t="s">
        <v>15</v>
      </c>
      <c r="D5" s="159" t="s">
        <v>16</v>
      </c>
      <c r="E5" s="159" t="s">
        <v>17</v>
      </c>
      <c r="F5" s="159" t="s">
        <v>18</v>
      </c>
      <c r="G5" s="159" t="s">
        <v>19</v>
      </c>
      <c r="H5" s="159" t="s">
        <v>20</v>
      </c>
      <c r="I5" s="159" t="s">
        <v>21</v>
      </c>
      <c r="J5" s="159" t="s">
        <v>22</v>
      </c>
      <c r="K5" s="159" t="s">
        <v>23</v>
      </c>
      <c r="L5" s="159" t="s">
        <v>24</v>
      </c>
      <c r="M5" s="159" t="s">
        <v>25</v>
      </c>
      <c r="N5" s="159" t="s">
        <v>26</v>
      </c>
      <c r="O5" s="159" t="s">
        <v>27</v>
      </c>
      <c r="P5" s="159" t="s">
        <v>28</v>
      </c>
      <c r="Q5" s="159" t="s">
        <v>29</v>
      </c>
      <c r="R5" s="159" t="s">
        <v>198</v>
      </c>
    </row>
    <row r="6" spans="1:18" ht="67.5" customHeight="1">
      <c r="A6" s="31" t="s">
        <v>13</v>
      </c>
      <c r="B6" s="13" t="s">
        <v>130</v>
      </c>
      <c r="C6" s="31" t="s">
        <v>40</v>
      </c>
      <c r="D6" s="31" t="s">
        <v>32</v>
      </c>
      <c r="E6" s="23">
        <v>4900</v>
      </c>
      <c r="F6" s="31">
        <v>1</v>
      </c>
      <c r="G6" s="46" t="s">
        <v>131</v>
      </c>
      <c r="H6" s="34"/>
      <c r="I6" s="34"/>
      <c r="J6" s="186"/>
      <c r="K6" s="186"/>
      <c r="L6" s="187"/>
      <c r="M6" s="187"/>
      <c r="N6" s="188"/>
      <c r="O6" s="189"/>
      <c r="P6" s="163">
        <f>ROUND(N6*O6+N6,2)</f>
        <v>0</v>
      </c>
      <c r="Q6" s="43">
        <f>ROUND(N6*I6,2)</f>
        <v>0</v>
      </c>
      <c r="R6" s="41">
        <f>ROUND(Q6*O6+Q6,2)</f>
        <v>0</v>
      </c>
    </row>
    <row r="7" spans="1:18" ht="81.75" customHeight="1">
      <c r="A7" s="31" t="s">
        <v>14</v>
      </c>
      <c r="B7" s="13" t="s">
        <v>132</v>
      </c>
      <c r="C7" s="31" t="s">
        <v>40</v>
      </c>
      <c r="D7" s="31" t="s">
        <v>32</v>
      </c>
      <c r="E7" s="23">
        <v>800</v>
      </c>
      <c r="F7" s="31">
        <v>1</v>
      </c>
      <c r="G7" s="46" t="s">
        <v>133</v>
      </c>
      <c r="H7" s="34"/>
      <c r="I7" s="34"/>
      <c r="J7" s="186"/>
      <c r="K7" s="186"/>
      <c r="L7" s="187"/>
      <c r="M7" s="187"/>
      <c r="N7" s="188"/>
      <c r="O7" s="189"/>
      <c r="P7" s="163">
        <f t="shared" ref="P7:P13" si="0">ROUND(N7*O7+N7,2)</f>
        <v>0</v>
      </c>
      <c r="Q7" s="43">
        <f t="shared" ref="Q7:Q13" si="1">ROUND(N7*I7,2)</f>
        <v>0</v>
      </c>
      <c r="R7" s="41">
        <f t="shared" ref="R7:R13" si="2">ROUND(Q7*O7+Q7,2)</f>
        <v>0</v>
      </c>
    </row>
    <row r="8" spans="1:18" ht="60.75" customHeight="1">
      <c r="A8" s="31" t="s">
        <v>15</v>
      </c>
      <c r="B8" s="13" t="s">
        <v>134</v>
      </c>
      <c r="C8" s="31" t="s">
        <v>40</v>
      </c>
      <c r="D8" s="31" t="s">
        <v>32</v>
      </c>
      <c r="E8" s="31">
        <v>750</v>
      </c>
      <c r="F8" s="31">
        <v>1</v>
      </c>
      <c r="G8" s="46" t="s">
        <v>135</v>
      </c>
      <c r="H8" s="34"/>
      <c r="I8" s="34"/>
      <c r="J8" s="187"/>
      <c r="K8" s="186"/>
      <c r="L8" s="187"/>
      <c r="M8" s="187"/>
      <c r="N8" s="188"/>
      <c r="O8" s="189"/>
      <c r="P8" s="163">
        <f t="shared" si="0"/>
        <v>0</v>
      </c>
      <c r="Q8" s="43">
        <f t="shared" si="1"/>
        <v>0</v>
      </c>
      <c r="R8" s="41">
        <f t="shared" si="2"/>
        <v>0</v>
      </c>
    </row>
    <row r="9" spans="1:18" ht="73.5" customHeight="1">
      <c r="A9" s="31" t="s">
        <v>16</v>
      </c>
      <c r="B9" s="13" t="s">
        <v>136</v>
      </c>
      <c r="C9" s="31" t="s">
        <v>40</v>
      </c>
      <c r="D9" s="31" t="s">
        <v>32</v>
      </c>
      <c r="E9" s="31">
        <v>1700</v>
      </c>
      <c r="F9" s="31">
        <v>1</v>
      </c>
      <c r="G9" s="24" t="s">
        <v>1173</v>
      </c>
      <c r="H9" s="34"/>
      <c r="I9" s="34"/>
      <c r="J9" s="186"/>
      <c r="K9" s="186"/>
      <c r="L9" s="187"/>
      <c r="M9" s="187"/>
      <c r="N9" s="188"/>
      <c r="O9" s="189"/>
      <c r="P9" s="163">
        <f t="shared" si="0"/>
        <v>0</v>
      </c>
      <c r="Q9" s="43">
        <f t="shared" si="1"/>
        <v>0</v>
      </c>
      <c r="R9" s="41">
        <f t="shared" si="2"/>
        <v>0</v>
      </c>
    </row>
    <row r="10" spans="1:18" ht="69.75" customHeight="1">
      <c r="A10" s="31" t="s">
        <v>17</v>
      </c>
      <c r="B10" s="190" t="s">
        <v>137</v>
      </c>
      <c r="C10" s="31" t="s">
        <v>40</v>
      </c>
      <c r="D10" s="31" t="s">
        <v>32</v>
      </c>
      <c r="E10" s="31">
        <v>300</v>
      </c>
      <c r="F10" s="31">
        <v>1</v>
      </c>
      <c r="G10" s="46" t="s">
        <v>138</v>
      </c>
      <c r="H10" s="34"/>
      <c r="I10" s="34"/>
      <c r="J10" s="186"/>
      <c r="K10" s="186"/>
      <c r="L10" s="186"/>
      <c r="M10" s="186"/>
      <c r="N10" s="188"/>
      <c r="O10" s="189"/>
      <c r="P10" s="163">
        <f t="shared" si="0"/>
        <v>0</v>
      </c>
      <c r="Q10" s="43">
        <f t="shared" si="1"/>
        <v>0</v>
      </c>
      <c r="R10" s="41">
        <f t="shared" si="2"/>
        <v>0</v>
      </c>
    </row>
    <row r="11" spans="1:18" ht="64.5" customHeight="1">
      <c r="A11" s="31" t="s">
        <v>18</v>
      </c>
      <c r="B11" s="190" t="s">
        <v>139</v>
      </c>
      <c r="C11" s="31" t="s">
        <v>40</v>
      </c>
      <c r="D11" s="31" t="s">
        <v>32</v>
      </c>
      <c r="E11" s="31">
        <v>520</v>
      </c>
      <c r="F11" s="31">
        <v>1</v>
      </c>
      <c r="G11" s="46" t="s">
        <v>140</v>
      </c>
      <c r="H11" s="34"/>
      <c r="I11" s="34"/>
      <c r="J11" s="186"/>
      <c r="K11" s="186"/>
      <c r="L11" s="186"/>
      <c r="M11" s="186"/>
      <c r="N11" s="188"/>
      <c r="O11" s="189"/>
      <c r="P11" s="163">
        <f t="shared" si="0"/>
        <v>0</v>
      </c>
      <c r="Q11" s="43">
        <f t="shared" si="1"/>
        <v>0</v>
      </c>
      <c r="R11" s="41">
        <f t="shared" si="2"/>
        <v>0</v>
      </c>
    </row>
    <row r="12" spans="1:18" ht="48.75" customHeight="1">
      <c r="A12" s="31" t="s">
        <v>19</v>
      </c>
      <c r="B12" s="13" t="s">
        <v>141</v>
      </c>
      <c r="C12" s="31" t="s">
        <v>40</v>
      </c>
      <c r="D12" s="31" t="s">
        <v>32</v>
      </c>
      <c r="E12" s="31">
        <v>250</v>
      </c>
      <c r="F12" s="31">
        <v>1</v>
      </c>
      <c r="G12" s="46" t="s">
        <v>142</v>
      </c>
      <c r="H12" s="34"/>
      <c r="I12" s="34"/>
      <c r="J12" s="186"/>
      <c r="K12" s="186"/>
      <c r="L12" s="186"/>
      <c r="M12" s="186"/>
      <c r="N12" s="188"/>
      <c r="O12" s="189"/>
      <c r="P12" s="163">
        <f t="shared" si="0"/>
        <v>0</v>
      </c>
      <c r="Q12" s="43">
        <f t="shared" si="1"/>
        <v>0</v>
      </c>
      <c r="R12" s="41">
        <f t="shared" si="2"/>
        <v>0</v>
      </c>
    </row>
    <row r="13" spans="1:18" ht="73.5" customHeight="1">
      <c r="A13" s="31" t="s">
        <v>20</v>
      </c>
      <c r="B13" s="40" t="s">
        <v>143</v>
      </c>
      <c r="C13" s="31" t="s">
        <v>40</v>
      </c>
      <c r="D13" s="31" t="s">
        <v>32</v>
      </c>
      <c r="E13" s="23">
        <v>3700</v>
      </c>
      <c r="F13" s="31">
        <v>1</v>
      </c>
      <c r="G13" s="46" t="s">
        <v>144</v>
      </c>
      <c r="H13" s="34"/>
      <c r="I13" s="34"/>
      <c r="J13" s="191"/>
      <c r="K13" s="186"/>
      <c r="L13" s="186"/>
      <c r="M13" s="186"/>
      <c r="N13" s="192"/>
      <c r="O13" s="189"/>
      <c r="P13" s="163">
        <f t="shared" si="0"/>
        <v>0</v>
      </c>
      <c r="Q13" s="43">
        <f t="shared" si="1"/>
        <v>0</v>
      </c>
      <c r="R13" s="41">
        <f t="shared" si="2"/>
        <v>0</v>
      </c>
    </row>
    <row r="14" spans="1:18" ht="22.5" customHeight="1">
      <c r="A14" s="424" t="s">
        <v>1245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17">
        <f>SUM(Q6:Q13)</f>
        <v>0</v>
      </c>
      <c r="R14" s="17">
        <f>SUM(R6:R13)</f>
        <v>0</v>
      </c>
    </row>
    <row r="15" spans="1:18" ht="21" customHeight="1">
      <c r="A15" s="425" t="s">
        <v>1246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193">
        <f>0.7*Q14</f>
        <v>0</v>
      </c>
      <c r="R15" s="193">
        <f>0.7*R14</f>
        <v>0</v>
      </c>
    </row>
    <row r="16" spans="1:18" ht="24.75" customHeight="1">
      <c r="A16" s="426" t="s">
        <v>1235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193">
        <f>1.2*Q14</f>
        <v>0</v>
      </c>
      <c r="R16" s="193">
        <f>1.2*R14</f>
        <v>0</v>
      </c>
    </row>
    <row r="17" spans="1:18" ht="23.25" customHeight="1">
      <c r="A17" s="438" t="s">
        <v>35</v>
      </c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</row>
    <row r="18" spans="1:18" ht="20.25" customHeight="1">
      <c r="A18" s="462" t="s">
        <v>145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</row>
    <row r="19" spans="1:18" ht="49.5" customHeight="1">
      <c r="A19" s="427" t="s">
        <v>1243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</row>
    <row r="20" spans="1:18" ht="47.25" customHeight="1">
      <c r="A20" s="427" t="s">
        <v>1244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</row>
    <row r="21" spans="1:18" ht="34.5" customHeight="1">
      <c r="A21" s="428" t="s">
        <v>1236</v>
      </c>
      <c r="B21" s="428"/>
      <c r="C21" s="428"/>
      <c r="D21" s="428"/>
      <c r="E21" s="428"/>
      <c r="F21" s="428" t="s">
        <v>1237</v>
      </c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</row>
    <row r="22" spans="1:18" ht="29.25" customHeight="1">
      <c r="A22" s="429" t="s">
        <v>1238</v>
      </c>
      <c r="B22" s="429"/>
      <c r="C22" s="429"/>
      <c r="D22" s="429"/>
      <c r="E22" s="429"/>
      <c r="F22" s="429" t="s">
        <v>1239</v>
      </c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</row>
    <row r="23" spans="1:18" ht="44.25" customHeight="1">
      <c r="A23" s="428" t="s">
        <v>1240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</row>
  </sheetData>
  <mergeCells count="15">
    <mergeCell ref="A23:R23"/>
    <mergeCell ref="A19:R19"/>
    <mergeCell ref="A20:R20"/>
    <mergeCell ref="A21:E21"/>
    <mergeCell ref="F21:R21"/>
    <mergeCell ref="A22:E22"/>
    <mergeCell ref="F22:R22"/>
    <mergeCell ref="A17:R17"/>
    <mergeCell ref="A18:R18"/>
    <mergeCell ref="A1:R1"/>
    <mergeCell ref="A2:R2"/>
    <mergeCell ref="A3:R3"/>
    <mergeCell ref="A14:P14"/>
    <mergeCell ref="A15:P15"/>
    <mergeCell ref="A16:P16"/>
  </mergeCells>
  <pageMargins left="0.25" right="0.25" top="0.75" bottom="0.75" header="0.3" footer="0.3"/>
  <pageSetup paperSize="9" scale="4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view="pageBreakPreview" zoomScaleNormal="100" zoomScaleSheetLayoutView="100" workbookViewId="0">
      <selection activeCell="R2" sqref="R1:R1048576"/>
    </sheetView>
  </sheetViews>
  <sheetFormatPr defaultRowHeight="15"/>
  <cols>
    <col min="1" max="1" width="4.7109375" style="38" customWidth="1"/>
    <col min="2" max="2" width="16" style="38" customWidth="1"/>
    <col min="3" max="3" width="8.140625" style="38" customWidth="1"/>
    <col min="4" max="4" width="11.42578125" style="38" customWidth="1"/>
    <col min="5" max="5" width="11.7109375" style="38" customWidth="1"/>
    <col min="6" max="6" width="47.28515625" style="38" customWidth="1"/>
    <col min="7" max="7" width="11.85546875" style="38" customWidth="1"/>
    <col min="8" max="8" width="21.140625" style="38" customWidth="1"/>
    <col min="9" max="10" width="9.140625" style="38" customWidth="1"/>
    <col min="11" max="11" width="12.28515625" style="38" customWidth="1"/>
    <col min="12" max="12" width="11.85546875" style="38" customWidth="1"/>
    <col min="13" max="13" width="19.85546875" style="38" customWidth="1"/>
    <col min="14" max="14" width="5.85546875" style="38" customWidth="1"/>
    <col min="15" max="15" width="23.140625" style="38" customWidth="1"/>
    <col min="16" max="16" width="22.7109375" style="38" customWidth="1"/>
    <col min="17" max="17" width="14.8554687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63" t="s">
        <v>1033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7" ht="95.2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1253</v>
      </c>
      <c r="F4" s="39" t="s">
        <v>1205</v>
      </c>
      <c r="G4" s="63" t="s">
        <v>37</v>
      </c>
      <c r="H4" s="64" t="s">
        <v>38</v>
      </c>
      <c r="I4" s="63" t="s">
        <v>8</v>
      </c>
      <c r="J4" s="34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65" t="s">
        <v>1195</v>
      </c>
      <c r="P4" s="10" t="s">
        <v>1197</v>
      </c>
      <c r="Q4" s="31" t="s">
        <v>1199</v>
      </c>
    </row>
    <row r="5" spans="1:17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7" ht="112.5" customHeight="1">
      <c r="A6" s="34" t="s">
        <v>13</v>
      </c>
      <c r="B6" s="195" t="s">
        <v>39</v>
      </c>
      <c r="C6" s="196" t="s">
        <v>40</v>
      </c>
      <c r="D6" s="34" t="s">
        <v>32</v>
      </c>
      <c r="E6" s="34">
        <v>7</v>
      </c>
      <c r="F6" s="197" t="s">
        <v>146</v>
      </c>
      <c r="G6" s="196"/>
      <c r="H6" s="196"/>
      <c r="I6" s="196"/>
      <c r="J6" s="196"/>
      <c r="K6" s="198"/>
      <c r="L6" s="198"/>
      <c r="M6" s="199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7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3">
        <f>P6</f>
        <v>0</v>
      </c>
      <c r="Q7" s="202">
        <f>Q6</f>
        <v>0</v>
      </c>
    </row>
    <row r="8" spans="1:17" ht="1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203">
        <f>0.7*P7</f>
        <v>0</v>
      </c>
      <c r="Q8" s="203">
        <f>0.7*Q7</f>
        <v>0</v>
      </c>
    </row>
    <row r="9" spans="1:17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203">
        <f>1.2*P7</f>
        <v>0</v>
      </c>
      <c r="Q9" s="203">
        <f>1.2*Q7</f>
        <v>0</v>
      </c>
    </row>
    <row r="10" spans="1:17">
      <c r="A10" s="466" t="s">
        <v>42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</row>
    <row r="11" spans="1:17">
      <c r="A11" s="465" t="s">
        <v>43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</row>
    <row r="12" spans="1:17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29.25" customHeight="1">
      <c r="A15" s="429" t="s">
        <v>1238</v>
      </c>
      <c r="B15" s="429"/>
      <c r="C15" s="429"/>
      <c r="D15" s="429"/>
      <c r="E15" s="429"/>
      <c r="F15" s="428" t="s">
        <v>1239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</row>
    <row r="16" spans="1:17" ht="44.25" customHeight="1">
      <c r="A16" s="427" t="s">
        <v>1240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</sheetData>
  <mergeCells count="15">
    <mergeCell ref="A16:Q16"/>
    <mergeCell ref="A12:Q12"/>
    <mergeCell ref="A13:Q13"/>
    <mergeCell ref="A14:E14"/>
    <mergeCell ref="F14:Q14"/>
    <mergeCell ref="A15:E15"/>
    <mergeCell ref="F15:Q15"/>
    <mergeCell ref="A1:Q1"/>
    <mergeCell ref="A11:Q11"/>
    <mergeCell ref="A2:Q2"/>
    <mergeCell ref="A10:Q10"/>
    <mergeCell ref="A3:Q3"/>
    <mergeCell ref="A7:O7"/>
    <mergeCell ref="A8:O8"/>
    <mergeCell ref="A9:O9"/>
  </mergeCells>
  <pageMargins left="0.25" right="0.25" top="0.75" bottom="0.75" header="0.3" footer="0.3"/>
  <pageSetup paperSize="9" scale="5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R1" sqref="R1:R1048576"/>
    </sheetView>
  </sheetViews>
  <sheetFormatPr defaultRowHeight="15"/>
  <cols>
    <col min="1" max="1" width="3.85546875" style="38" customWidth="1"/>
    <col min="2" max="2" width="14.85546875" style="38" customWidth="1"/>
    <col min="3" max="3" width="10.5703125" style="38" customWidth="1"/>
    <col min="4" max="4" width="10.140625" style="38" customWidth="1"/>
    <col min="5" max="5" width="11.28515625" style="38" customWidth="1"/>
    <col min="6" max="6" width="60.85546875" style="38" customWidth="1"/>
    <col min="7" max="7" width="18.140625" style="38" customWidth="1"/>
    <col min="8" max="8" width="25.28515625" style="38" customWidth="1"/>
    <col min="9" max="10" width="9.140625" style="38" customWidth="1"/>
    <col min="11" max="11" width="12.42578125" style="38" customWidth="1"/>
    <col min="12" max="12" width="15" style="38" customWidth="1"/>
    <col min="13" max="13" width="13.5703125" style="38" customWidth="1"/>
    <col min="14" max="14" width="6.28515625" style="38" customWidth="1"/>
    <col min="15" max="15" width="26" style="38" customWidth="1"/>
    <col min="16" max="16" width="16.140625" style="38" customWidth="1"/>
    <col min="17" max="17" width="16.425781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3" t="s">
        <v>640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8"/>
    </row>
    <row r="4" spans="1:17" ht="111.75" customHeight="1">
      <c r="A4" s="4" t="s">
        <v>0</v>
      </c>
      <c r="B4" s="4" t="s">
        <v>1</v>
      </c>
      <c r="C4" s="4" t="s">
        <v>2</v>
      </c>
      <c r="D4" s="5" t="s">
        <v>3</v>
      </c>
      <c r="E4" s="63" t="s">
        <v>1253</v>
      </c>
      <c r="F4" s="39" t="s">
        <v>1205</v>
      </c>
      <c r="G4" s="5" t="s">
        <v>37</v>
      </c>
      <c r="H4" s="7" t="s">
        <v>641</v>
      </c>
      <c r="I4" s="5" t="s">
        <v>8</v>
      </c>
      <c r="J4" s="31" t="s">
        <v>9</v>
      </c>
      <c r="K4" s="4" t="s">
        <v>10</v>
      </c>
      <c r="L4" s="8" t="s">
        <v>1090</v>
      </c>
      <c r="M4" s="9" t="s">
        <v>11</v>
      </c>
      <c r="N4" s="9" t="s">
        <v>12</v>
      </c>
      <c r="O4" s="65" t="s">
        <v>1195</v>
      </c>
      <c r="P4" s="10" t="s">
        <v>1197</v>
      </c>
      <c r="Q4" s="31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 ht="162.75" customHeight="1">
      <c r="A6" s="31" t="s">
        <v>13</v>
      </c>
      <c r="B6" s="13" t="s">
        <v>642</v>
      </c>
      <c r="C6" s="31" t="s">
        <v>40</v>
      </c>
      <c r="D6" s="31" t="s">
        <v>32</v>
      </c>
      <c r="E6" s="157">
        <v>25</v>
      </c>
      <c r="F6" s="46" t="s">
        <v>1213</v>
      </c>
      <c r="G6" s="31"/>
      <c r="H6" s="157"/>
      <c r="I6" s="31"/>
      <c r="J6" s="31"/>
      <c r="K6" s="154"/>
      <c r="L6" s="154"/>
      <c r="M6" s="207"/>
      <c r="N6" s="150"/>
      <c r="O6" s="20">
        <f>ROUND(M6*N6+M6,2)</f>
        <v>0</v>
      </c>
      <c r="P6" s="43">
        <f>ROUND(H6*M6,2)</f>
        <v>0</v>
      </c>
      <c r="Q6" s="41">
        <f>ROUND(P6*N6+P6,2)</f>
        <v>0</v>
      </c>
    </row>
    <row r="7" spans="1:17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32">
        <f>P6</f>
        <v>0</v>
      </c>
      <c r="Q7" s="32">
        <f>Q6</f>
        <v>0</v>
      </c>
    </row>
    <row r="8" spans="1:17" ht="1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208">
        <f>0.7*P7</f>
        <v>0</v>
      </c>
      <c r="Q8" s="208">
        <f>0.7*Q7</f>
        <v>0</v>
      </c>
    </row>
    <row r="9" spans="1:17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208">
        <f>1.2*P7</f>
        <v>0</v>
      </c>
      <c r="Q9" s="208">
        <f>1.2*Q7</f>
        <v>0</v>
      </c>
    </row>
    <row r="10" spans="1:17">
      <c r="A10" s="430" t="s">
        <v>643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</row>
    <row r="11" spans="1:17">
      <c r="A11" s="461" t="s">
        <v>43</v>
      </c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</row>
    <row r="12" spans="1:17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29.25" customHeight="1">
      <c r="A15" s="429" t="s">
        <v>1238</v>
      </c>
      <c r="B15" s="429"/>
      <c r="C15" s="429"/>
      <c r="D15" s="429"/>
      <c r="E15" s="429"/>
      <c r="F15" s="428" t="s">
        <v>1239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</row>
    <row r="16" spans="1:17" ht="44.25" customHeight="1">
      <c r="A16" s="427" t="s">
        <v>1240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</sheetData>
  <mergeCells count="15">
    <mergeCell ref="A16:Q16"/>
    <mergeCell ref="A12:Q12"/>
    <mergeCell ref="A13:Q13"/>
    <mergeCell ref="A14:E14"/>
    <mergeCell ref="F14:Q14"/>
    <mergeCell ref="A15:E15"/>
    <mergeCell ref="F15:Q15"/>
    <mergeCell ref="A11:Q11"/>
    <mergeCell ref="A1:Q1"/>
    <mergeCell ref="A2:Q2"/>
    <mergeCell ref="A10:Q10"/>
    <mergeCell ref="A3:Q3"/>
    <mergeCell ref="A7:O7"/>
    <mergeCell ref="A8:O8"/>
    <mergeCell ref="A9:O9"/>
  </mergeCells>
  <pageMargins left="0.25" right="0.25" top="0.75" bottom="0.75" header="0.3" footer="0.3"/>
  <pageSetup paperSize="9" scale="5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7"/>
  <sheetViews>
    <sheetView view="pageBreakPreview" zoomScaleNormal="100" zoomScaleSheetLayoutView="100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R1" sqref="R1:R1048576"/>
    </sheetView>
  </sheetViews>
  <sheetFormatPr defaultRowHeight="12.75"/>
  <cols>
    <col min="1" max="1" width="4" style="38" customWidth="1"/>
    <col min="2" max="2" width="18.5703125" style="38" customWidth="1"/>
    <col min="3" max="3" width="8.7109375" style="38" customWidth="1"/>
    <col min="4" max="4" width="10.85546875" style="38" customWidth="1"/>
    <col min="5" max="5" width="9.85546875" style="38" customWidth="1"/>
    <col min="6" max="6" width="48.140625" style="38" customWidth="1"/>
    <col min="7" max="7" width="24" style="38" customWidth="1"/>
    <col min="8" max="8" width="23.42578125" style="38" customWidth="1"/>
    <col min="9" max="10" width="9.140625" style="38" customWidth="1"/>
    <col min="11" max="11" width="13.7109375" style="38" customWidth="1"/>
    <col min="12" max="12" width="14.42578125" style="38" customWidth="1"/>
    <col min="13" max="13" width="16.5703125" style="38" customWidth="1"/>
    <col min="14" max="14" width="6.5703125" style="38" customWidth="1"/>
    <col min="15" max="15" width="17.85546875" style="38" customWidth="1"/>
    <col min="16" max="16" width="14.85546875" style="38" customWidth="1"/>
    <col min="17" max="17" width="15.7109375" style="38" customWidth="1"/>
    <col min="18" max="16384" width="9.140625" style="2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63" t="s">
        <v>1034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7" ht="19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1253</v>
      </c>
      <c r="F4" s="39" t="s">
        <v>1205</v>
      </c>
      <c r="G4" s="63" t="s">
        <v>37</v>
      </c>
      <c r="H4" s="64" t="s">
        <v>38</v>
      </c>
      <c r="I4" s="63" t="s">
        <v>8</v>
      </c>
      <c r="J4" s="34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65" t="s">
        <v>1195</v>
      </c>
      <c r="P4" s="10" t="s">
        <v>1197</v>
      </c>
      <c r="Q4" s="31" t="s">
        <v>1199</v>
      </c>
    </row>
    <row r="5" spans="1:17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7" ht="115.5" customHeight="1">
      <c r="A6" s="34" t="s">
        <v>13</v>
      </c>
      <c r="B6" s="195" t="s">
        <v>39</v>
      </c>
      <c r="C6" s="196" t="s">
        <v>40</v>
      </c>
      <c r="D6" s="34" t="s">
        <v>32</v>
      </c>
      <c r="E6" s="34">
        <v>4</v>
      </c>
      <c r="F6" s="197" t="s">
        <v>41</v>
      </c>
      <c r="G6" s="196"/>
      <c r="H6" s="88"/>
      <c r="I6" s="196"/>
      <c r="J6" s="196"/>
      <c r="K6" s="198"/>
      <c r="L6" s="198"/>
      <c r="M6" s="209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7" ht="12.7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210">
        <f>P6</f>
        <v>0</v>
      </c>
      <c r="Q7" s="210">
        <f>Q6</f>
        <v>0</v>
      </c>
    </row>
    <row r="8" spans="1:17" ht="12.7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89">
        <f>0.7*P7</f>
        <v>0</v>
      </c>
      <c r="Q8" s="89">
        <f>0.7*Q7</f>
        <v>0</v>
      </c>
    </row>
    <row r="9" spans="1:17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89">
        <f>1.2*P7</f>
        <v>0</v>
      </c>
      <c r="Q9" s="89">
        <f>1.2*Q7</f>
        <v>0</v>
      </c>
    </row>
    <row r="10" spans="1:17">
      <c r="A10" s="466" t="s">
        <v>42</v>
      </c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</row>
    <row r="11" spans="1:17">
      <c r="A11" s="465" t="s">
        <v>43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</row>
    <row r="12" spans="1:17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5"/>
      <c r="L12" s="205"/>
      <c r="M12" s="206"/>
      <c r="N12" s="206"/>
      <c r="O12" s="205"/>
      <c r="P12" s="37"/>
      <c r="Q12" s="37"/>
    </row>
    <row r="13" spans="1:17" customFormat="1" ht="49.5" customHeight="1">
      <c r="A13" s="427" t="s">
        <v>1243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customFormat="1" ht="47.25" customHeight="1">
      <c r="A14" s="427" t="s">
        <v>1244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</row>
    <row r="15" spans="1:17" customFormat="1" ht="34.5" customHeight="1">
      <c r="A15" s="428" t="s">
        <v>1236</v>
      </c>
      <c r="B15" s="428"/>
      <c r="C15" s="428"/>
      <c r="D15" s="428"/>
      <c r="E15" s="428"/>
      <c r="F15" s="428" t="s">
        <v>1237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</row>
    <row r="16" spans="1:17" customFormat="1" ht="29.25" customHeight="1">
      <c r="A16" s="429" t="s">
        <v>1238</v>
      </c>
      <c r="B16" s="429"/>
      <c r="C16" s="429"/>
      <c r="D16" s="429"/>
      <c r="E16" s="429"/>
      <c r="F16" s="428" t="s">
        <v>1239</v>
      </c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</row>
    <row r="17" spans="1:17" customFormat="1" ht="44.25" customHeight="1">
      <c r="A17" s="427" t="s">
        <v>1240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</row>
  </sheetData>
  <mergeCells count="15">
    <mergeCell ref="A17:Q17"/>
    <mergeCell ref="A13:Q13"/>
    <mergeCell ref="A14:Q14"/>
    <mergeCell ref="A15:E15"/>
    <mergeCell ref="F15:Q15"/>
    <mergeCell ref="A16:E16"/>
    <mergeCell ref="F16:Q16"/>
    <mergeCell ref="A11:Q11"/>
    <mergeCell ref="A1:Q1"/>
    <mergeCell ref="A2:Q2"/>
    <mergeCell ref="A10:Q10"/>
    <mergeCell ref="A3:Q3"/>
    <mergeCell ref="A7:O7"/>
    <mergeCell ref="A8:O8"/>
    <mergeCell ref="A9:O9"/>
  </mergeCells>
  <pageMargins left="0.25" right="0.25" top="0.75" bottom="0.75" header="0.3" footer="0.3"/>
  <pageSetup paperSize="9" scale="5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4"/>
  <sheetViews>
    <sheetView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R1" sqref="R1:R1048576"/>
    </sheetView>
  </sheetViews>
  <sheetFormatPr defaultRowHeight="15"/>
  <cols>
    <col min="1" max="1" width="3.85546875" style="38" customWidth="1"/>
    <col min="2" max="2" width="16.85546875" style="38" customWidth="1"/>
    <col min="3" max="3" width="11.42578125" style="38" customWidth="1"/>
    <col min="4" max="4" width="9.42578125" style="38" customWidth="1"/>
    <col min="5" max="5" width="11.42578125" style="38" customWidth="1"/>
    <col min="6" max="6" width="61" style="38" customWidth="1"/>
    <col min="7" max="7" width="14.5703125" style="38" customWidth="1"/>
    <col min="8" max="8" width="24.140625" style="38" customWidth="1"/>
    <col min="9" max="10" width="9.140625" style="38" customWidth="1"/>
    <col min="11" max="11" width="12" style="38" customWidth="1"/>
    <col min="12" max="12" width="14.28515625" style="38" customWidth="1"/>
    <col min="13" max="13" width="17.42578125" style="38" customWidth="1"/>
    <col min="14" max="14" width="5.7109375" style="38" customWidth="1"/>
    <col min="15" max="15" width="26.28515625" style="38" customWidth="1"/>
    <col min="16" max="16" width="16.42578125" style="38" customWidth="1"/>
    <col min="17" max="17" width="15.425781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63" t="s">
        <v>644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7" ht="113.2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1253</v>
      </c>
      <c r="F4" s="39" t="s">
        <v>1205</v>
      </c>
      <c r="G4" s="63" t="s">
        <v>37</v>
      </c>
      <c r="H4" s="64" t="s">
        <v>38</v>
      </c>
      <c r="I4" s="63" t="s">
        <v>8</v>
      </c>
      <c r="J4" s="34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65" t="s">
        <v>1195</v>
      </c>
      <c r="P4" s="10" t="s">
        <v>1197</v>
      </c>
      <c r="Q4" s="31" t="s">
        <v>1199</v>
      </c>
    </row>
    <row r="5" spans="1:17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7" ht="124.5" customHeight="1">
      <c r="A6" s="34" t="s">
        <v>13</v>
      </c>
      <c r="B6" s="155" t="s">
        <v>645</v>
      </c>
      <c r="C6" s="196" t="s">
        <v>40</v>
      </c>
      <c r="D6" s="34" t="s">
        <v>32</v>
      </c>
      <c r="E6" s="34">
        <v>150</v>
      </c>
      <c r="F6" s="115" t="s">
        <v>646</v>
      </c>
      <c r="G6" s="196"/>
      <c r="H6" s="196"/>
      <c r="I6" s="196"/>
      <c r="J6" s="196"/>
      <c r="K6" s="196"/>
      <c r="L6" s="196"/>
      <c r="M6" s="211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7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202">
        <f>P6</f>
        <v>0</v>
      </c>
      <c r="Q7" s="202">
        <f>Q6</f>
        <v>0</v>
      </c>
    </row>
    <row r="8" spans="1:17" ht="1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78">
        <f>0.7*P7</f>
        <v>0</v>
      </c>
      <c r="Q8" s="78">
        <f>0.7*Q7</f>
        <v>0</v>
      </c>
    </row>
    <row r="9" spans="1:17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78">
        <f>1.2*P7</f>
        <v>0</v>
      </c>
      <c r="Q9" s="78">
        <f>1.2*Q7</f>
        <v>0</v>
      </c>
    </row>
    <row r="10" spans="1:17" ht="49.5" customHeight="1">
      <c r="A10" s="427" t="s">
        <v>1243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</row>
    <row r="11" spans="1:17" ht="47.25" customHeight="1">
      <c r="A11" s="427" t="s">
        <v>1244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ht="34.5" customHeight="1">
      <c r="A12" s="428" t="s">
        <v>1236</v>
      </c>
      <c r="B12" s="428"/>
      <c r="C12" s="428"/>
      <c r="D12" s="428"/>
      <c r="E12" s="428"/>
      <c r="F12" s="428" t="s">
        <v>1237</v>
      </c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</row>
    <row r="13" spans="1:17" ht="29.25" customHeight="1">
      <c r="A13" s="429" t="s">
        <v>1238</v>
      </c>
      <c r="B13" s="429"/>
      <c r="C13" s="429"/>
      <c r="D13" s="429"/>
      <c r="E13" s="429"/>
      <c r="F13" s="428" t="s">
        <v>1239</v>
      </c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</row>
    <row r="14" spans="1:17" ht="44.25" customHeight="1">
      <c r="A14" s="427" t="s">
        <v>1240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</row>
  </sheetData>
  <mergeCells count="13">
    <mergeCell ref="A14:Q14"/>
    <mergeCell ref="A10:Q10"/>
    <mergeCell ref="A11:Q11"/>
    <mergeCell ref="A12:E12"/>
    <mergeCell ref="F12:Q12"/>
    <mergeCell ref="A13:E13"/>
    <mergeCell ref="F13:Q13"/>
    <mergeCell ref="A9:O9"/>
    <mergeCell ref="A1:Q1"/>
    <mergeCell ref="A2:Q2"/>
    <mergeCell ref="A3:Q3"/>
    <mergeCell ref="A7:O7"/>
    <mergeCell ref="A8:O8"/>
  </mergeCells>
  <pageMargins left="0.25" right="0.25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1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N6" sqref="N6:O11"/>
    </sheetView>
  </sheetViews>
  <sheetFormatPr defaultRowHeight="15"/>
  <cols>
    <col min="1" max="1" width="6.140625" style="38" customWidth="1"/>
    <col min="2" max="2" width="26.140625" style="38" customWidth="1"/>
    <col min="3" max="3" width="17.85546875" style="38" customWidth="1"/>
    <col min="4" max="4" width="10.42578125" style="38" customWidth="1"/>
    <col min="5" max="6" width="19.140625" style="38" customWidth="1"/>
    <col min="7" max="7" width="70.5703125" style="38" customWidth="1"/>
    <col min="8" max="8" width="19.140625" style="38" customWidth="1"/>
    <col min="9" max="9" width="27.28515625" style="38" customWidth="1"/>
    <col min="10" max="11" width="9.140625" style="38" customWidth="1"/>
    <col min="12" max="12" width="13.42578125" style="38" customWidth="1"/>
    <col min="13" max="13" width="13.5703125" style="38" customWidth="1"/>
    <col min="14" max="14" width="21.5703125" style="38" customWidth="1"/>
    <col min="15" max="15" width="6.140625" style="38" customWidth="1"/>
    <col min="16" max="16" width="19.85546875" style="38" customWidth="1"/>
    <col min="17" max="17" width="16.85546875" style="38" customWidth="1"/>
    <col min="18" max="18" width="19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 ht="19.5" customHeight="1">
      <c r="A3" s="422" t="s">
        <v>495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</row>
    <row r="4" spans="1:18" ht="91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496</v>
      </c>
      <c r="G4" s="39" t="s">
        <v>1205</v>
      </c>
      <c r="H4" s="5" t="s">
        <v>497</v>
      </c>
      <c r="I4" s="7" t="s">
        <v>48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44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38.25">
      <c r="A6" s="424" t="s">
        <v>13</v>
      </c>
      <c r="B6" s="431" t="s">
        <v>498</v>
      </c>
      <c r="C6" s="6" t="s">
        <v>1060</v>
      </c>
      <c r="D6" s="6" t="s">
        <v>32</v>
      </c>
      <c r="E6" s="23">
        <v>3400</v>
      </c>
      <c r="F6" s="6">
        <v>1</v>
      </c>
      <c r="G6" s="422" t="s">
        <v>499</v>
      </c>
      <c r="H6" s="6"/>
      <c r="I6" s="6"/>
      <c r="J6" s="6"/>
      <c r="K6" s="6"/>
      <c r="L6" s="6"/>
      <c r="M6" s="6"/>
      <c r="N6" s="41"/>
      <c r="O6" s="42"/>
      <c r="P6" s="43">
        <f>ROUND(N6*O6+N6,2)</f>
        <v>0</v>
      </c>
      <c r="Q6" s="43">
        <f>ROUND(N6*I6,2)</f>
        <v>0</v>
      </c>
      <c r="R6" s="41">
        <f>ROUND(Q6*O6+Q6,2)</f>
        <v>0</v>
      </c>
    </row>
    <row r="7" spans="1:18" ht="38.25">
      <c r="A7" s="424"/>
      <c r="B7" s="431"/>
      <c r="C7" s="6" t="s">
        <v>1061</v>
      </c>
      <c r="D7" s="6" t="s">
        <v>32</v>
      </c>
      <c r="E7" s="23">
        <v>5900</v>
      </c>
      <c r="F7" s="6">
        <v>1</v>
      </c>
      <c r="G7" s="422"/>
      <c r="H7" s="6"/>
      <c r="I7" s="6"/>
      <c r="J7" s="6"/>
      <c r="K7" s="6"/>
      <c r="L7" s="6"/>
      <c r="M7" s="6"/>
      <c r="N7" s="41"/>
      <c r="O7" s="42"/>
      <c r="P7" s="43">
        <f t="shared" ref="P7:P11" si="0">ROUND(N7*O7+N7,2)</f>
        <v>0</v>
      </c>
      <c r="Q7" s="43">
        <f t="shared" ref="Q7:Q11" si="1">ROUND(N7*I7,2)</f>
        <v>0</v>
      </c>
      <c r="R7" s="41">
        <f t="shared" ref="R7:R11" si="2">ROUND(Q7*O7+Q7,2)</f>
        <v>0</v>
      </c>
    </row>
    <row r="8" spans="1:18">
      <c r="A8" s="6" t="s">
        <v>14</v>
      </c>
      <c r="B8" s="30" t="s">
        <v>500</v>
      </c>
      <c r="C8" s="6" t="s">
        <v>40</v>
      </c>
      <c r="D8" s="6" t="s">
        <v>120</v>
      </c>
      <c r="E8" s="6">
        <v>2</v>
      </c>
      <c r="F8" s="6">
        <v>100</v>
      </c>
      <c r="G8" s="14" t="s">
        <v>501</v>
      </c>
      <c r="H8" s="6"/>
      <c r="I8" s="6"/>
      <c r="J8" s="6"/>
      <c r="K8" s="6"/>
      <c r="L8" s="6"/>
      <c r="M8" s="6"/>
      <c r="N8" s="45"/>
      <c r="O8" s="42"/>
      <c r="P8" s="43">
        <f t="shared" si="0"/>
        <v>0</v>
      </c>
      <c r="Q8" s="43">
        <f t="shared" si="1"/>
        <v>0</v>
      </c>
      <c r="R8" s="41">
        <f t="shared" si="2"/>
        <v>0</v>
      </c>
    </row>
    <row r="9" spans="1:18" ht="126" customHeight="1">
      <c r="A9" s="6" t="s">
        <v>15</v>
      </c>
      <c r="B9" s="22" t="s">
        <v>502</v>
      </c>
      <c r="C9" s="6" t="s">
        <v>40</v>
      </c>
      <c r="D9" s="6" t="s">
        <v>120</v>
      </c>
      <c r="E9" s="6">
        <v>20</v>
      </c>
      <c r="F9" s="6">
        <v>100</v>
      </c>
      <c r="G9" s="14" t="s">
        <v>503</v>
      </c>
      <c r="H9" s="6"/>
      <c r="I9" s="6"/>
      <c r="J9" s="6"/>
      <c r="K9" s="6"/>
      <c r="L9" s="6"/>
      <c r="M9" s="6"/>
      <c r="N9" s="45"/>
      <c r="O9" s="42"/>
      <c r="P9" s="43">
        <f t="shared" si="0"/>
        <v>0</v>
      </c>
      <c r="Q9" s="43">
        <f t="shared" si="1"/>
        <v>0</v>
      </c>
      <c r="R9" s="41">
        <f t="shared" si="2"/>
        <v>0</v>
      </c>
    </row>
    <row r="10" spans="1:18" ht="72" customHeight="1">
      <c r="A10" s="6" t="s">
        <v>16</v>
      </c>
      <c r="B10" s="22" t="s">
        <v>504</v>
      </c>
      <c r="C10" s="6" t="s">
        <v>40</v>
      </c>
      <c r="D10" s="6" t="s">
        <v>32</v>
      </c>
      <c r="E10" s="6">
        <v>130</v>
      </c>
      <c r="F10" s="6">
        <v>1</v>
      </c>
      <c r="G10" s="14" t="s">
        <v>505</v>
      </c>
      <c r="H10" s="16"/>
      <c r="I10" s="6"/>
      <c r="J10" s="6"/>
      <c r="K10" s="6"/>
      <c r="L10" s="6"/>
      <c r="M10" s="6"/>
      <c r="N10" s="45"/>
      <c r="O10" s="42"/>
      <c r="P10" s="43">
        <f t="shared" si="0"/>
        <v>0</v>
      </c>
      <c r="Q10" s="43">
        <f t="shared" si="1"/>
        <v>0</v>
      </c>
      <c r="R10" s="41">
        <f t="shared" si="2"/>
        <v>0</v>
      </c>
    </row>
    <row r="11" spans="1:18" ht="39.75" customHeight="1">
      <c r="A11" s="6" t="s">
        <v>17</v>
      </c>
      <c r="B11" s="30" t="s">
        <v>506</v>
      </c>
      <c r="C11" s="6" t="s">
        <v>507</v>
      </c>
      <c r="D11" s="6" t="s">
        <v>120</v>
      </c>
      <c r="E11" s="6">
        <v>14</v>
      </c>
      <c r="F11" s="6">
        <v>1</v>
      </c>
      <c r="G11" s="14" t="s">
        <v>508</v>
      </c>
      <c r="H11" s="6"/>
      <c r="I11" s="6"/>
      <c r="J11" s="6"/>
      <c r="K11" s="6"/>
      <c r="L11" s="6"/>
      <c r="M11" s="6"/>
      <c r="N11" s="45"/>
      <c r="O11" s="42"/>
      <c r="P11" s="43">
        <f t="shared" si="0"/>
        <v>0</v>
      </c>
      <c r="Q11" s="43">
        <f t="shared" si="1"/>
        <v>0</v>
      </c>
      <c r="R11" s="41">
        <f t="shared" si="2"/>
        <v>0</v>
      </c>
    </row>
    <row r="12" spans="1:18" ht="24" customHeight="1">
      <c r="A12" s="424" t="s">
        <v>1241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3">
        <f>SUM(Q6:Q11)</f>
        <v>0</v>
      </c>
      <c r="R12" s="17">
        <f>SUM(R6:R11)</f>
        <v>0</v>
      </c>
    </row>
    <row r="13" spans="1:18" ht="24" customHeight="1">
      <c r="A13" s="425" t="s">
        <v>1242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1">
        <f>0.7*Q12</f>
        <v>0</v>
      </c>
      <c r="R13" s="41">
        <f>0.7*R12</f>
        <v>0</v>
      </c>
    </row>
    <row r="14" spans="1:18" ht="24" customHeight="1">
      <c r="A14" s="426" t="s">
        <v>1235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1">
        <f>1.2*Q12</f>
        <v>0</v>
      </c>
      <c r="R14" s="41">
        <f>1.2*R12</f>
        <v>0</v>
      </c>
    </row>
    <row r="15" spans="1:18" ht="24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</row>
    <row r="16" spans="1:18" ht="24" customHeight="1">
      <c r="A16" s="430" t="s">
        <v>35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</row>
    <row r="17" spans="1:18" ht="49.5" customHeight="1">
      <c r="A17" s="427" t="s">
        <v>1243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18" ht="47.25" customHeight="1">
      <c r="A18" s="427" t="s">
        <v>1244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</row>
    <row r="19" spans="1:18" ht="34.5" customHeight="1">
      <c r="A19" s="428" t="s">
        <v>1236</v>
      </c>
      <c r="B19" s="428"/>
      <c r="C19" s="428"/>
      <c r="D19" s="428"/>
      <c r="E19" s="428"/>
      <c r="F19" s="428" t="s">
        <v>1237</v>
      </c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</row>
    <row r="20" spans="1:18" ht="29.25" customHeight="1">
      <c r="A20" s="429" t="s">
        <v>1238</v>
      </c>
      <c r="B20" s="429"/>
      <c r="C20" s="429"/>
      <c r="D20" s="429"/>
      <c r="E20" s="429"/>
      <c r="F20" s="429" t="s">
        <v>1239</v>
      </c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</row>
    <row r="21" spans="1:18" ht="44.25" customHeight="1">
      <c r="A21" s="428" t="s">
        <v>1240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</row>
  </sheetData>
  <mergeCells count="18">
    <mergeCell ref="A21:R21"/>
    <mergeCell ref="A17:R17"/>
    <mergeCell ref="A18:R18"/>
    <mergeCell ref="A19:E19"/>
    <mergeCell ref="F19:R19"/>
    <mergeCell ref="A20:E20"/>
    <mergeCell ref="F20:R20"/>
    <mergeCell ref="A1:R1"/>
    <mergeCell ref="A2:R2"/>
    <mergeCell ref="A3:R3"/>
    <mergeCell ref="A6:A7"/>
    <mergeCell ref="B6:B7"/>
    <mergeCell ref="G6:G7"/>
    <mergeCell ref="A12:P12"/>
    <mergeCell ref="A13:P13"/>
    <mergeCell ref="A14:P14"/>
    <mergeCell ref="A15:R15"/>
    <mergeCell ref="A16:R16"/>
  </mergeCells>
  <pageMargins left="0.25" right="0.25" top="0.75" bottom="0.75" header="0.3" footer="0.3"/>
  <pageSetup paperSize="9" scale="41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R1" sqref="R1:R1048576"/>
    </sheetView>
  </sheetViews>
  <sheetFormatPr defaultRowHeight="15"/>
  <cols>
    <col min="1" max="1" width="4.85546875" style="38" customWidth="1"/>
    <col min="2" max="2" width="20.7109375" style="38" customWidth="1"/>
    <col min="3" max="3" width="9.85546875" style="38" customWidth="1"/>
    <col min="4" max="4" width="12.5703125" style="38" customWidth="1"/>
    <col min="5" max="5" width="10.85546875" style="38" customWidth="1"/>
    <col min="6" max="6" width="28.42578125" style="38" customWidth="1"/>
    <col min="7" max="7" width="13.85546875" style="38" customWidth="1"/>
    <col min="8" max="8" width="26.7109375" style="38" customWidth="1"/>
    <col min="9" max="10" width="9.140625" style="38" customWidth="1"/>
    <col min="11" max="11" width="15.7109375" style="38" customWidth="1"/>
    <col min="12" max="12" width="19.140625" style="38" customWidth="1"/>
    <col min="13" max="13" width="19.28515625" style="38" customWidth="1"/>
    <col min="14" max="14" width="9.140625" style="38"/>
    <col min="15" max="15" width="27.28515625" style="38" customWidth="1"/>
    <col min="16" max="16" width="19.5703125" style="38" customWidth="1"/>
    <col min="17" max="17" width="15.425781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2" t="s">
        <v>1035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ht="159" customHeight="1">
      <c r="A4" s="4" t="s">
        <v>0</v>
      </c>
      <c r="B4" s="4" t="s">
        <v>1</v>
      </c>
      <c r="C4" s="4" t="s">
        <v>2</v>
      </c>
      <c r="D4" s="5" t="s">
        <v>3</v>
      </c>
      <c r="E4" s="63" t="s">
        <v>1253</v>
      </c>
      <c r="F4" s="39" t="s">
        <v>1205</v>
      </c>
      <c r="G4" s="5" t="s">
        <v>37</v>
      </c>
      <c r="H4" s="7" t="s">
        <v>160</v>
      </c>
      <c r="I4" s="5" t="s">
        <v>8</v>
      </c>
      <c r="J4" s="31" t="s">
        <v>9</v>
      </c>
      <c r="K4" s="4" t="s">
        <v>10</v>
      </c>
      <c r="L4" s="8" t="s">
        <v>1090</v>
      </c>
      <c r="M4" s="9" t="s">
        <v>11</v>
      </c>
      <c r="N4" s="9" t="s">
        <v>12</v>
      </c>
      <c r="O4" s="65" t="s">
        <v>1195</v>
      </c>
      <c r="P4" s="10" t="s">
        <v>1197</v>
      </c>
      <c r="Q4" s="31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>
      <c r="A6" s="31" t="s">
        <v>13</v>
      </c>
      <c r="B6" s="469" t="s">
        <v>161</v>
      </c>
      <c r="C6" s="31" t="s">
        <v>162</v>
      </c>
      <c r="D6" s="31" t="s">
        <v>32</v>
      </c>
      <c r="E6" s="31">
        <v>20</v>
      </c>
      <c r="F6" s="424" t="s">
        <v>163</v>
      </c>
      <c r="G6" s="31"/>
      <c r="H6" s="31"/>
      <c r="I6" s="31"/>
      <c r="J6" s="31"/>
      <c r="K6" s="31"/>
      <c r="L6" s="31"/>
      <c r="M6" s="213"/>
      <c r="N6" s="150"/>
      <c r="O6" s="214">
        <f>ROUND(M6*N6+M6,2)</f>
        <v>0</v>
      </c>
      <c r="P6" s="43">
        <f>ROUND(M6*H6,2)</f>
        <v>0</v>
      </c>
      <c r="Q6" s="41">
        <f>ROUND(P6*N6+P6,2)</f>
        <v>0</v>
      </c>
    </row>
    <row r="7" spans="1:17">
      <c r="A7" s="31" t="s">
        <v>14</v>
      </c>
      <c r="B7" s="469"/>
      <c r="C7" s="31" t="s">
        <v>164</v>
      </c>
      <c r="D7" s="31" t="s">
        <v>32</v>
      </c>
      <c r="E7" s="31">
        <v>20</v>
      </c>
      <c r="F7" s="424"/>
      <c r="G7" s="31"/>
      <c r="H7" s="31"/>
      <c r="I7" s="31"/>
      <c r="J7" s="31"/>
      <c r="K7" s="31"/>
      <c r="L7" s="31"/>
      <c r="M7" s="213"/>
      <c r="N7" s="150"/>
      <c r="O7" s="214">
        <f t="shared" ref="O7:O9" si="0">ROUND(M7*N7+M7,2)</f>
        <v>0</v>
      </c>
      <c r="P7" s="43">
        <f t="shared" ref="P7:P9" si="1">ROUND(M7*H7,2)</f>
        <v>0</v>
      </c>
      <c r="Q7" s="41">
        <f t="shared" ref="Q7:Q9" si="2">ROUND(P7*N7+P7,2)</f>
        <v>0</v>
      </c>
    </row>
    <row r="8" spans="1:17">
      <c r="A8" s="31" t="s">
        <v>15</v>
      </c>
      <c r="B8" s="469"/>
      <c r="C8" s="31" t="s">
        <v>165</v>
      </c>
      <c r="D8" s="31" t="s">
        <v>32</v>
      </c>
      <c r="E8" s="31">
        <v>20</v>
      </c>
      <c r="F8" s="424"/>
      <c r="G8" s="31"/>
      <c r="H8" s="31"/>
      <c r="I8" s="31"/>
      <c r="J8" s="31"/>
      <c r="K8" s="31"/>
      <c r="L8" s="31"/>
      <c r="M8" s="213"/>
      <c r="N8" s="150"/>
      <c r="O8" s="214">
        <f t="shared" si="0"/>
        <v>0</v>
      </c>
      <c r="P8" s="43">
        <f t="shared" si="1"/>
        <v>0</v>
      </c>
      <c r="Q8" s="41">
        <f t="shared" si="2"/>
        <v>0</v>
      </c>
    </row>
    <row r="9" spans="1:17">
      <c r="A9" s="31" t="s">
        <v>16</v>
      </c>
      <c r="B9" s="469"/>
      <c r="C9" s="31" t="s">
        <v>166</v>
      </c>
      <c r="D9" s="31" t="s">
        <v>32</v>
      </c>
      <c r="E9" s="31">
        <v>30</v>
      </c>
      <c r="F9" s="424"/>
      <c r="G9" s="31"/>
      <c r="H9" s="31"/>
      <c r="I9" s="31"/>
      <c r="J9" s="31"/>
      <c r="K9" s="31"/>
      <c r="L9" s="31"/>
      <c r="M9" s="213"/>
      <c r="N9" s="150"/>
      <c r="O9" s="214">
        <f t="shared" si="0"/>
        <v>0</v>
      </c>
      <c r="P9" s="43">
        <f t="shared" si="1"/>
        <v>0</v>
      </c>
      <c r="Q9" s="41">
        <f t="shared" si="2"/>
        <v>0</v>
      </c>
    </row>
    <row r="10" spans="1:17" ht="15" customHeight="1">
      <c r="A10" s="424" t="s">
        <v>1245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215">
        <f>SUM(P6:P9)</f>
        <v>0</v>
      </c>
      <c r="Q10" s="216">
        <f>SUM(Q6:Q9)</f>
        <v>0</v>
      </c>
    </row>
    <row r="11" spans="1:17" ht="15" customHeight="1">
      <c r="A11" s="424" t="s">
        <v>1247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215">
        <f>0.7*P10</f>
        <v>0</v>
      </c>
      <c r="Q11" s="217">
        <f>0.7*Q10</f>
        <v>0</v>
      </c>
    </row>
    <row r="12" spans="1:17">
      <c r="A12" s="453" t="s">
        <v>1235</v>
      </c>
      <c r="B12" s="453"/>
      <c r="C12" s="453"/>
      <c r="D12" s="453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215">
        <f>1.2*P10</f>
        <v>0</v>
      </c>
      <c r="Q12" s="215">
        <f>1.2*Q10</f>
        <v>0</v>
      </c>
    </row>
    <row r="13" spans="1:17">
      <c r="A13" s="431" t="s">
        <v>167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</row>
    <row r="14" spans="1:17">
      <c r="A14" s="465" t="s">
        <v>43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</row>
    <row r="15" spans="1:17" ht="49.5" customHeight="1">
      <c r="A15" s="427" t="s">
        <v>1243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  <row r="16" spans="1:17" ht="47.25" customHeight="1">
      <c r="A16" s="427" t="s">
        <v>1244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  <row r="17" spans="1:17" ht="34.5" customHeight="1">
      <c r="A17" s="428" t="s">
        <v>1236</v>
      </c>
      <c r="B17" s="428"/>
      <c r="C17" s="428"/>
      <c r="D17" s="428"/>
      <c r="E17" s="428"/>
      <c r="F17" s="428" t="s">
        <v>1237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</row>
    <row r="18" spans="1:17" ht="29.25" customHeight="1">
      <c r="A18" s="429" t="s">
        <v>1238</v>
      </c>
      <c r="B18" s="429"/>
      <c r="C18" s="429"/>
      <c r="D18" s="429"/>
      <c r="E18" s="429"/>
      <c r="F18" s="428" t="s">
        <v>1239</v>
      </c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</row>
    <row r="19" spans="1:17" ht="44.25" customHeight="1">
      <c r="A19" s="427" t="s">
        <v>1240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</row>
  </sheetData>
  <mergeCells count="17">
    <mergeCell ref="A19:Q19"/>
    <mergeCell ref="A15:Q15"/>
    <mergeCell ref="A16:Q16"/>
    <mergeCell ref="A17:E17"/>
    <mergeCell ref="F17:Q17"/>
    <mergeCell ref="A18:E18"/>
    <mergeCell ref="F18:Q18"/>
    <mergeCell ref="A14:Q14"/>
    <mergeCell ref="A1:Q1"/>
    <mergeCell ref="A2:Q2"/>
    <mergeCell ref="A11:O11"/>
    <mergeCell ref="A12:O12"/>
    <mergeCell ref="A13:Q13"/>
    <mergeCell ref="A3:Q3"/>
    <mergeCell ref="B6:B9"/>
    <mergeCell ref="F6:F9"/>
    <mergeCell ref="A10:O10"/>
  </mergeCells>
  <pageMargins left="0.25" right="0.25" top="0.75" bottom="0.75" header="0.3" footer="0.3"/>
  <pageSetup paperSize="9" scale="5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9"/>
  <sheetViews>
    <sheetView view="pageBreakPreview" zoomScaleNormal="100" zoomScaleSheetLayoutView="100" workbookViewId="0">
      <pane xSplit="2" topLeftCell="E1" activePane="topRight" state="frozen"/>
      <selection activeCell="A4" sqref="A4"/>
      <selection pane="topRight" activeCell="R1" sqref="R1:R1048576"/>
    </sheetView>
  </sheetViews>
  <sheetFormatPr defaultRowHeight="15"/>
  <cols>
    <col min="1" max="1" width="5.28515625" style="38" customWidth="1"/>
    <col min="2" max="2" width="16.5703125" style="38" customWidth="1"/>
    <col min="3" max="3" width="11.28515625" style="38" customWidth="1"/>
    <col min="4" max="4" width="14" style="38" customWidth="1"/>
    <col min="5" max="5" width="12.42578125" style="38" customWidth="1"/>
    <col min="6" max="6" width="47" style="38" customWidth="1"/>
    <col min="7" max="7" width="17.28515625" style="38" customWidth="1"/>
    <col min="8" max="8" width="26.85546875" style="38" customWidth="1"/>
    <col min="9" max="10" width="9.140625" style="38" customWidth="1"/>
    <col min="11" max="11" width="14.5703125" style="38" customWidth="1"/>
    <col min="12" max="12" width="12.42578125" style="38" customWidth="1"/>
    <col min="13" max="13" width="17.85546875" style="38" customWidth="1"/>
    <col min="14" max="14" width="5.7109375" style="38" customWidth="1"/>
    <col min="15" max="15" width="28.85546875" style="38" customWidth="1"/>
    <col min="16" max="16" width="14.7109375" style="38" customWidth="1"/>
    <col min="17" max="17" width="15.285156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2" t="s">
        <v>1036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ht="116.25" customHeight="1">
      <c r="A4" s="4" t="s">
        <v>0</v>
      </c>
      <c r="B4" s="4" t="s">
        <v>1</v>
      </c>
      <c r="C4" s="4" t="s">
        <v>2</v>
      </c>
      <c r="D4" s="5" t="s">
        <v>3</v>
      </c>
      <c r="E4" s="63" t="s">
        <v>1253</v>
      </c>
      <c r="F4" s="39" t="s">
        <v>1205</v>
      </c>
      <c r="G4" s="5" t="s">
        <v>37</v>
      </c>
      <c r="H4" s="7" t="s">
        <v>147</v>
      </c>
      <c r="I4" s="5" t="s">
        <v>8</v>
      </c>
      <c r="J4" s="175" t="s">
        <v>9</v>
      </c>
      <c r="K4" s="4" t="s">
        <v>10</v>
      </c>
      <c r="L4" s="8" t="s">
        <v>1090</v>
      </c>
      <c r="M4" s="9" t="s">
        <v>11</v>
      </c>
      <c r="N4" s="9" t="s">
        <v>12</v>
      </c>
      <c r="O4" s="65" t="s">
        <v>1195</v>
      </c>
      <c r="P4" s="10" t="s">
        <v>1197</v>
      </c>
      <c r="Q4" s="175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 ht="78" customHeight="1">
      <c r="A6" s="175" t="s">
        <v>13</v>
      </c>
      <c r="B6" s="13" t="s">
        <v>148</v>
      </c>
      <c r="C6" s="175"/>
      <c r="D6" s="175" t="s">
        <v>32</v>
      </c>
      <c r="E6" s="175">
        <v>1</v>
      </c>
      <c r="F6" s="174" t="s">
        <v>149</v>
      </c>
      <c r="G6" s="175"/>
      <c r="H6" s="175"/>
      <c r="I6" s="175"/>
      <c r="J6" s="175"/>
      <c r="K6" s="175"/>
      <c r="L6" s="175"/>
      <c r="M6" s="213"/>
      <c r="N6" s="150"/>
      <c r="O6" s="227">
        <f>ROUND(M6*N6+M6,2)</f>
        <v>0</v>
      </c>
      <c r="P6" s="43">
        <f>ROUND(M6*H6,2)</f>
        <v>0</v>
      </c>
      <c r="Q6" s="41">
        <f>ROUND(P6*N6+P6,2)</f>
        <v>0</v>
      </c>
    </row>
    <row r="7" spans="1:17" ht="81.75" customHeight="1">
      <c r="A7" s="175" t="s">
        <v>14</v>
      </c>
      <c r="B7" s="13" t="s">
        <v>150</v>
      </c>
      <c r="C7" s="175" t="s">
        <v>151</v>
      </c>
      <c r="D7" s="175" t="s">
        <v>152</v>
      </c>
      <c r="E7" s="175">
        <v>2</v>
      </c>
      <c r="F7" s="174" t="s">
        <v>153</v>
      </c>
      <c r="G7" s="175"/>
      <c r="H7" s="175"/>
      <c r="I7" s="175"/>
      <c r="J7" s="175"/>
      <c r="K7" s="175"/>
      <c r="L7" s="175"/>
      <c r="M7" s="213"/>
      <c r="N7" s="150"/>
      <c r="O7" s="227">
        <f t="shared" ref="O7:O10" si="0">ROUND(M7*N7+M7,2)</f>
        <v>0</v>
      </c>
      <c r="P7" s="43">
        <f t="shared" ref="P7:P10" si="1">ROUND(M7*H7,2)</f>
        <v>0</v>
      </c>
      <c r="Q7" s="41">
        <f t="shared" ref="Q7:Q10" si="2">ROUND(P7*N7+P7,2)</f>
        <v>0</v>
      </c>
    </row>
    <row r="8" spans="1:17" ht="66.75" customHeight="1">
      <c r="A8" s="175" t="s">
        <v>15</v>
      </c>
      <c r="B8" s="13" t="s">
        <v>150</v>
      </c>
      <c r="C8" s="175" t="s">
        <v>154</v>
      </c>
      <c r="D8" s="175" t="s">
        <v>152</v>
      </c>
      <c r="E8" s="175">
        <v>9</v>
      </c>
      <c r="F8" s="174" t="s">
        <v>155</v>
      </c>
      <c r="G8" s="175"/>
      <c r="H8" s="175"/>
      <c r="I8" s="175"/>
      <c r="J8" s="175"/>
      <c r="K8" s="175"/>
      <c r="L8" s="175"/>
      <c r="M8" s="213"/>
      <c r="N8" s="150"/>
      <c r="O8" s="227">
        <f t="shared" si="0"/>
        <v>0</v>
      </c>
      <c r="P8" s="43">
        <f t="shared" si="1"/>
        <v>0</v>
      </c>
      <c r="Q8" s="41">
        <f t="shared" si="2"/>
        <v>0</v>
      </c>
    </row>
    <row r="9" spans="1:17" ht="75.75" customHeight="1">
      <c r="A9" s="175" t="s">
        <v>16</v>
      </c>
      <c r="B9" s="13" t="s">
        <v>150</v>
      </c>
      <c r="C9" s="175" t="s">
        <v>156</v>
      </c>
      <c r="D9" s="175" t="s">
        <v>152</v>
      </c>
      <c r="E9" s="175">
        <v>15</v>
      </c>
      <c r="F9" s="174" t="s">
        <v>157</v>
      </c>
      <c r="G9" s="175"/>
      <c r="H9" s="175"/>
      <c r="I9" s="175"/>
      <c r="J9" s="175"/>
      <c r="K9" s="175"/>
      <c r="L9" s="175"/>
      <c r="M9" s="213"/>
      <c r="N9" s="150"/>
      <c r="O9" s="227">
        <f t="shared" si="0"/>
        <v>0</v>
      </c>
      <c r="P9" s="43">
        <f t="shared" si="1"/>
        <v>0</v>
      </c>
      <c r="Q9" s="41">
        <f t="shared" si="2"/>
        <v>0</v>
      </c>
    </row>
    <row r="10" spans="1:17" ht="75" customHeight="1">
      <c r="A10" s="175" t="s">
        <v>17</v>
      </c>
      <c r="B10" s="13" t="s">
        <v>150</v>
      </c>
      <c r="C10" s="175" t="s">
        <v>158</v>
      </c>
      <c r="D10" s="175" t="s">
        <v>152</v>
      </c>
      <c r="E10" s="175">
        <v>25</v>
      </c>
      <c r="F10" s="174" t="s">
        <v>159</v>
      </c>
      <c r="G10" s="175"/>
      <c r="H10" s="175"/>
      <c r="I10" s="175"/>
      <c r="J10" s="175"/>
      <c r="K10" s="175"/>
      <c r="L10" s="175"/>
      <c r="M10" s="213"/>
      <c r="N10" s="150"/>
      <c r="O10" s="227">
        <f t="shared" si="0"/>
        <v>0</v>
      </c>
      <c r="P10" s="43">
        <f t="shared" si="1"/>
        <v>0</v>
      </c>
      <c r="Q10" s="41">
        <f t="shared" si="2"/>
        <v>0</v>
      </c>
    </row>
    <row r="11" spans="1:17" ht="15" customHeight="1">
      <c r="A11" s="424" t="s">
        <v>1245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215">
        <f>SUM(P6:P10)</f>
        <v>0</v>
      </c>
      <c r="Q11" s="216">
        <f>SUM(Q6:Q10)</f>
        <v>0</v>
      </c>
    </row>
    <row r="12" spans="1:17" ht="15" customHeight="1">
      <c r="A12" s="424" t="s">
        <v>1247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215">
        <f>0.7*P11</f>
        <v>0</v>
      </c>
      <c r="Q12" s="217">
        <f>0.7*Q11</f>
        <v>0</v>
      </c>
    </row>
    <row r="13" spans="1:17">
      <c r="A13" s="453" t="s">
        <v>1235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215">
        <f>1.2*P11</f>
        <v>0</v>
      </c>
      <c r="Q13" s="215">
        <f>1.2*Q11</f>
        <v>0</v>
      </c>
    </row>
    <row r="14" spans="1:17">
      <c r="A14" s="431" t="s">
        <v>35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</row>
    <row r="15" spans="1:17" ht="49.5" customHeight="1">
      <c r="A15" s="427" t="s">
        <v>1243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  <row r="16" spans="1:17" ht="47.25" customHeight="1">
      <c r="A16" s="427" t="s">
        <v>1244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  <row r="17" spans="1:17" ht="34.5" customHeight="1">
      <c r="A17" s="428" t="s">
        <v>1236</v>
      </c>
      <c r="B17" s="428"/>
      <c r="C17" s="428"/>
      <c r="D17" s="428"/>
      <c r="E17" s="428"/>
      <c r="F17" s="428" t="s">
        <v>1237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</row>
    <row r="18" spans="1:17" ht="29.25" customHeight="1">
      <c r="A18" s="429" t="s">
        <v>1238</v>
      </c>
      <c r="B18" s="429"/>
      <c r="C18" s="429"/>
      <c r="D18" s="429"/>
      <c r="E18" s="429"/>
      <c r="F18" s="428" t="s">
        <v>1239</v>
      </c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</row>
    <row r="19" spans="1:17" ht="44.25" customHeight="1">
      <c r="A19" s="427" t="s">
        <v>1240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</row>
  </sheetData>
  <mergeCells count="14">
    <mergeCell ref="A19:Q19"/>
    <mergeCell ref="A15:Q15"/>
    <mergeCell ref="A16:Q16"/>
    <mergeCell ref="A17:E17"/>
    <mergeCell ref="F17:Q17"/>
    <mergeCell ref="A18:E18"/>
    <mergeCell ref="F18:Q18"/>
    <mergeCell ref="A1:Q1"/>
    <mergeCell ref="A2:Q2"/>
    <mergeCell ref="A14:Q14"/>
    <mergeCell ref="A3:Q3"/>
    <mergeCell ref="A11:O11"/>
    <mergeCell ref="A12:O12"/>
    <mergeCell ref="A13:O13"/>
  </mergeCells>
  <pageMargins left="0.25" right="0.25" top="0.75" bottom="0.75" header="0.3" footer="0.3"/>
  <pageSetup paperSize="9" scale="51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3"/>
  <sheetViews>
    <sheetView view="pageBreakPreview" zoomScaleNormal="100" zoomScaleSheetLayoutView="100" workbookViewId="0">
      <pane xSplit="2" ySplit="3" topLeftCell="G10" activePane="bottomRight" state="frozen"/>
      <selection pane="topRight" activeCell="C1" sqref="C1"/>
      <selection pane="bottomLeft" activeCell="A4" sqref="A4"/>
      <selection pane="bottomRight" activeCell="M6" sqref="M6:N10"/>
    </sheetView>
  </sheetViews>
  <sheetFormatPr defaultRowHeight="15"/>
  <cols>
    <col min="1" max="1" width="4.85546875" style="38" customWidth="1"/>
    <col min="2" max="2" width="29.28515625" style="38" customWidth="1"/>
    <col min="3" max="3" width="9.140625" style="38" customWidth="1"/>
    <col min="4" max="4" width="9.5703125" style="38" customWidth="1"/>
    <col min="5" max="5" width="10.85546875" style="38" customWidth="1"/>
    <col min="6" max="6" width="60.7109375" style="38" customWidth="1"/>
    <col min="7" max="7" width="12.28515625" style="38" customWidth="1"/>
    <col min="8" max="8" width="26.7109375" style="38" customWidth="1"/>
    <col min="9" max="10" width="9.140625" style="38" customWidth="1"/>
    <col min="11" max="11" width="12.7109375" style="38" customWidth="1"/>
    <col min="12" max="12" width="13.7109375" style="38" customWidth="1"/>
    <col min="13" max="13" width="16" style="38" customWidth="1"/>
    <col min="14" max="14" width="7" style="38" customWidth="1"/>
    <col min="15" max="15" width="28.85546875" style="38" customWidth="1"/>
    <col min="16" max="16" width="17.5703125" style="38" customWidth="1"/>
    <col min="17" max="17" width="17.1406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0" t="s">
        <v>1037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spans="1:17" ht="99.75" customHeight="1">
      <c r="A4" s="4" t="s">
        <v>0</v>
      </c>
      <c r="B4" s="4" t="s">
        <v>1</v>
      </c>
      <c r="C4" s="4" t="s">
        <v>2</v>
      </c>
      <c r="D4" s="5" t="s">
        <v>3</v>
      </c>
      <c r="E4" s="63" t="s">
        <v>1253</v>
      </c>
      <c r="F4" s="39" t="s">
        <v>1205</v>
      </c>
      <c r="G4" s="5" t="s">
        <v>37</v>
      </c>
      <c r="H4" s="7" t="s">
        <v>743</v>
      </c>
      <c r="I4" s="5" t="s">
        <v>8</v>
      </c>
      <c r="J4" s="175" t="s">
        <v>9</v>
      </c>
      <c r="K4" s="4" t="s">
        <v>10</v>
      </c>
      <c r="L4" s="8" t="s">
        <v>1090</v>
      </c>
      <c r="M4" s="9" t="s">
        <v>744</v>
      </c>
      <c r="N4" s="9" t="s">
        <v>12</v>
      </c>
      <c r="O4" s="65" t="s">
        <v>1195</v>
      </c>
      <c r="P4" s="10" t="s">
        <v>1197</v>
      </c>
      <c r="Q4" s="175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 ht="84" customHeight="1">
      <c r="A6" s="175" t="s">
        <v>13</v>
      </c>
      <c r="B6" s="178" t="s">
        <v>745</v>
      </c>
      <c r="C6" s="175" t="s">
        <v>40</v>
      </c>
      <c r="D6" s="175" t="s">
        <v>32</v>
      </c>
      <c r="E6" s="175">
        <v>5</v>
      </c>
      <c r="F6" s="178" t="s">
        <v>746</v>
      </c>
      <c r="G6" s="175"/>
      <c r="H6" s="175"/>
      <c r="I6" s="175"/>
      <c r="J6" s="175"/>
      <c r="K6" s="175"/>
      <c r="L6" s="175"/>
      <c r="M6" s="213"/>
      <c r="N6" s="18"/>
      <c r="O6" s="228">
        <f>ROUND(M6*N6+M6,2)</f>
        <v>0</v>
      </c>
      <c r="P6" s="43">
        <f>ROUND(M6*H6,2)</f>
        <v>0</v>
      </c>
      <c r="Q6" s="41">
        <f>ROUND(P6*N6+P6,2)</f>
        <v>0</v>
      </c>
    </row>
    <row r="7" spans="1:17" ht="94.5" customHeight="1">
      <c r="A7" s="175" t="s">
        <v>14</v>
      </c>
      <c r="B7" s="178" t="s">
        <v>747</v>
      </c>
      <c r="C7" s="175" t="s">
        <v>40</v>
      </c>
      <c r="D7" s="175" t="s">
        <v>32</v>
      </c>
      <c r="E7" s="175">
        <v>5</v>
      </c>
      <c r="F7" s="178" t="s">
        <v>748</v>
      </c>
      <c r="G7" s="175"/>
      <c r="H7" s="175"/>
      <c r="I7" s="175"/>
      <c r="J7" s="175"/>
      <c r="K7" s="175"/>
      <c r="L7" s="175"/>
      <c r="M7" s="213"/>
      <c r="N7" s="18"/>
      <c r="O7" s="228">
        <f t="shared" ref="O7:O10" si="0">ROUND(M7*N7+M7,2)</f>
        <v>0</v>
      </c>
      <c r="P7" s="43">
        <f t="shared" ref="P7:P10" si="1">ROUND(M7*H7,2)</f>
        <v>0</v>
      </c>
      <c r="Q7" s="41">
        <f t="shared" ref="Q7:Q10" si="2">ROUND(P7*N7+P7,2)</f>
        <v>0</v>
      </c>
    </row>
    <row r="8" spans="1:17" ht="66.75" customHeight="1">
      <c r="A8" s="175" t="s">
        <v>15</v>
      </c>
      <c r="B8" s="229" t="s">
        <v>749</v>
      </c>
      <c r="C8" s="230" t="s">
        <v>40</v>
      </c>
      <c r="D8" s="230" t="s">
        <v>152</v>
      </c>
      <c r="E8" s="175">
        <v>2000</v>
      </c>
      <c r="F8" s="231" t="s">
        <v>750</v>
      </c>
      <c r="G8" s="175"/>
      <c r="H8" s="175"/>
      <c r="I8" s="175"/>
      <c r="J8" s="175"/>
      <c r="K8" s="175"/>
      <c r="L8" s="175"/>
      <c r="M8" s="232"/>
      <c r="N8" s="18"/>
      <c r="O8" s="228">
        <f t="shared" si="0"/>
        <v>0</v>
      </c>
      <c r="P8" s="43">
        <f t="shared" si="1"/>
        <v>0</v>
      </c>
      <c r="Q8" s="41">
        <f t="shared" si="2"/>
        <v>0</v>
      </c>
    </row>
    <row r="9" spans="1:17" ht="69" customHeight="1">
      <c r="A9" s="175" t="s">
        <v>16</v>
      </c>
      <c r="B9" s="229" t="s">
        <v>751</v>
      </c>
      <c r="C9" s="230" t="s">
        <v>40</v>
      </c>
      <c r="D9" s="230" t="s">
        <v>32</v>
      </c>
      <c r="E9" s="175">
        <v>120</v>
      </c>
      <c r="F9" s="231" t="s">
        <v>752</v>
      </c>
      <c r="G9" s="175"/>
      <c r="H9" s="175"/>
      <c r="I9" s="175"/>
      <c r="J9" s="175"/>
      <c r="K9" s="175"/>
      <c r="L9" s="175"/>
      <c r="M9" s="232"/>
      <c r="N9" s="233"/>
      <c r="O9" s="228">
        <f t="shared" si="0"/>
        <v>0</v>
      </c>
      <c r="P9" s="43">
        <f t="shared" si="1"/>
        <v>0</v>
      </c>
      <c r="Q9" s="41">
        <f t="shared" si="2"/>
        <v>0</v>
      </c>
    </row>
    <row r="10" spans="1:17" ht="69" customHeight="1">
      <c r="A10" s="175" t="s">
        <v>17</v>
      </c>
      <c r="B10" s="229" t="s">
        <v>1064</v>
      </c>
      <c r="C10" s="230" t="s">
        <v>40</v>
      </c>
      <c r="D10" s="230" t="s">
        <v>32</v>
      </c>
      <c r="E10" s="175">
        <v>120</v>
      </c>
      <c r="F10" s="231" t="s">
        <v>1091</v>
      </c>
      <c r="G10" s="175"/>
      <c r="H10" s="175"/>
      <c r="I10" s="175"/>
      <c r="J10" s="175"/>
      <c r="K10" s="175"/>
      <c r="L10" s="175"/>
      <c r="M10" s="232"/>
      <c r="N10" s="233"/>
      <c r="O10" s="228">
        <f t="shared" si="0"/>
        <v>0</v>
      </c>
      <c r="P10" s="43">
        <f t="shared" si="1"/>
        <v>0</v>
      </c>
      <c r="Q10" s="41">
        <f t="shared" si="2"/>
        <v>0</v>
      </c>
    </row>
    <row r="11" spans="1:17" ht="15" customHeight="1">
      <c r="A11" s="424" t="s">
        <v>1245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3">
        <f>SUM(P6:P10)</f>
        <v>0</v>
      </c>
      <c r="Q11" s="17">
        <f>SUM(Q6:Q10)</f>
        <v>0</v>
      </c>
    </row>
    <row r="12" spans="1:17" ht="15" customHeight="1">
      <c r="A12" s="424" t="s">
        <v>1247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1">
        <f>0.7*P11</f>
        <v>0</v>
      </c>
      <c r="Q12" s="41">
        <f>0.7*Q11</f>
        <v>0</v>
      </c>
    </row>
    <row r="13" spans="1:17">
      <c r="A13" s="453" t="s">
        <v>1235</v>
      </c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453"/>
      <c r="P13" s="41">
        <f>1.2*P11</f>
        <v>0</v>
      </c>
      <c r="Q13" s="41">
        <f>1.2*Q11</f>
        <v>0</v>
      </c>
    </row>
    <row r="14" spans="1:17" ht="49.5" customHeight="1">
      <c r="A14" s="427" t="s">
        <v>1243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</row>
    <row r="15" spans="1:17" ht="47.25" customHeight="1">
      <c r="A15" s="427" t="s">
        <v>1244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  <row r="16" spans="1:17" ht="34.5" customHeight="1">
      <c r="A16" s="428" t="s">
        <v>1236</v>
      </c>
      <c r="B16" s="428"/>
      <c r="C16" s="428"/>
      <c r="D16" s="428"/>
      <c r="E16" s="428"/>
      <c r="F16" s="428" t="s">
        <v>1237</v>
      </c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</row>
    <row r="17" spans="1:17" ht="29.25" customHeight="1">
      <c r="A17" s="429" t="s">
        <v>1238</v>
      </c>
      <c r="B17" s="429"/>
      <c r="C17" s="429"/>
      <c r="D17" s="429"/>
      <c r="E17" s="429"/>
      <c r="F17" s="428" t="s">
        <v>1239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</row>
    <row r="18" spans="1:17" ht="44.25" customHeight="1">
      <c r="A18" s="427" t="s">
        <v>1240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</row>
    <row r="23" spans="1:17">
      <c r="M23" s="234"/>
    </row>
  </sheetData>
  <mergeCells count="13">
    <mergeCell ref="A18:Q18"/>
    <mergeCell ref="A14:Q14"/>
    <mergeCell ref="A15:Q15"/>
    <mergeCell ref="A16:E16"/>
    <mergeCell ref="F16:Q16"/>
    <mergeCell ref="A17:E17"/>
    <mergeCell ref="F17:Q17"/>
    <mergeCell ref="A1:Q1"/>
    <mergeCell ref="A2:Q2"/>
    <mergeCell ref="A13:O13"/>
    <mergeCell ref="A3:Q3"/>
    <mergeCell ref="A11:O11"/>
    <mergeCell ref="A12:O12"/>
  </mergeCells>
  <pageMargins left="0.25" right="0.25" top="0.75" bottom="0.75" header="0.3" footer="0.3"/>
  <pageSetup paperSize="9" scale="48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6"/>
  <sheetViews>
    <sheetView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RowHeight="15"/>
  <cols>
    <col min="1" max="1" width="5.28515625" style="38" customWidth="1"/>
    <col min="2" max="2" width="15.7109375" style="38" customWidth="1"/>
    <col min="3" max="3" width="10.28515625" style="38" customWidth="1"/>
    <col min="4" max="4" width="20.140625" style="38" customWidth="1"/>
    <col min="5" max="5" width="24.42578125" style="38" customWidth="1"/>
    <col min="6" max="6" width="17" style="38" customWidth="1"/>
    <col min="7" max="7" width="50.7109375" style="38" customWidth="1"/>
    <col min="8" max="8" width="13.42578125" style="38" customWidth="1"/>
    <col min="9" max="9" width="24.5703125" style="38" customWidth="1"/>
    <col min="10" max="11" width="9.140625" style="38" customWidth="1"/>
    <col min="12" max="12" width="13.42578125" style="38" customWidth="1"/>
    <col min="13" max="13" width="19.5703125" style="38" customWidth="1"/>
    <col min="14" max="14" width="15.85546875" style="38" customWidth="1"/>
    <col min="15" max="15" width="6.28515625" style="38" customWidth="1"/>
    <col min="16" max="16" width="23.140625" style="38" customWidth="1"/>
    <col min="17" max="17" width="17.7109375" style="38" customWidth="1"/>
    <col min="18" max="18" width="14.71093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1038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43.2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1254</v>
      </c>
      <c r="F4" s="5" t="s">
        <v>5</v>
      </c>
      <c r="G4" s="39" t="s">
        <v>1205</v>
      </c>
      <c r="H4" s="5" t="s">
        <v>37</v>
      </c>
      <c r="I4" s="7" t="s">
        <v>369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61.5" customHeight="1">
      <c r="A6" s="175" t="s">
        <v>13</v>
      </c>
      <c r="B6" s="212" t="s">
        <v>370</v>
      </c>
      <c r="C6" s="175" t="s">
        <v>371</v>
      </c>
      <c r="D6" s="175" t="s">
        <v>32</v>
      </c>
      <c r="E6" s="175">
        <v>70</v>
      </c>
      <c r="F6" s="175">
        <v>1</v>
      </c>
      <c r="G6" s="235" t="s">
        <v>372</v>
      </c>
      <c r="H6" s="175"/>
      <c r="I6" s="175"/>
      <c r="J6" s="47"/>
      <c r="K6" s="47"/>
      <c r="L6" s="47"/>
      <c r="M6" s="47"/>
      <c r="N6" s="56"/>
      <c r="O6" s="150"/>
      <c r="P6" s="236">
        <f>ROUND(N6*O6+N6,2)</f>
        <v>0</v>
      </c>
      <c r="Q6" s="43">
        <f>ROUND(N6*I6,2)</f>
        <v>0</v>
      </c>
      <c r="R6" s="41">
        <f>ROUND(Q6*O6+Q6,2)</f>
        <v>0</v>
      </c>
    </row>
    <row r="7" spans="1:18" ht="52.5" customHeight="1">
      <c r="A7" s="175" t="s">
        <v>14</v>
      </c>
      <c r="B7" s="212" t="s">
        <v>373</v>
      </c>
      <c r="C7" s="175" t="s">
        <v>371</v>
      </c>
      <c r="D7" s="175" t="s">
        <v>32</v>
      </c>
      <c r="E7" s="175">
        <v>10</v>
      </c>
      <c r="F7" s="175">
        <v>1</v>
      </c>
      <c r="G7" s="237" t="s">
        <v>374</v>
      </c>
      <c r="H7" s="175"/>
      <c r="I7" s="175"/>
      <c r="J7" s="47"/>
      <c r="K7" s="47"/>
      <c r="L7" s="47"/>
      <c r="M7" s="47"/>
      <c r="N7" s="48"/>
      <c r="O7" s="49"/>
      <c r="P7" s="236">
        <f>ROUND(N7*O7+N7,2)</f>
        <v>0</v>
      </c>
      <c r="Q7" s="43">
        <f>ROUND(N7*I7,2)</f>
        <v>0</v>
      </c>
      <c r="R7" s="41">
        <f>ROUND(Q7*O7+Q7,2)</f>
        <v>0</v>
      </c>
    </row>
    <row r="8" spans="1:18" ht="1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238">
        <f>SUM(Q6:Q7)</f>
        <v>0</v>
      </c>
      <c r="R8" s="239">
        <f>SUM(R6:R7)</f>
        <v>0</v>
      </c>
    </row>
    <row r="9" spans="1:18" ht="15" customHeight="1">
      <c r="A9" s="425" t="s">
        <v>1246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1">
        <f>0.7*Q8</f>
        <v>0</v>
      </c>
      <c r="R9" s="41">
        <f>0.7*R8</f>
        <v>0</v>
      </c>
    </row>
    <row r="10" spans="1:18">
      <c r="A10" s="426" t="s">
        <v>1235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1">
        <f>1.2*Q8</f>
        <v>0</v>
      </c>
      <c r="R10" s="41">
        <f>1.2*R8</f>
        <v>0</v>
      </c>
    </row>
    <row r="11" spans="1:18">
      <c r="A11" s="438" t="s">
        <v>35</v>
      </c>
      <c r="B11" s="438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</row>
    <row r="12" spans="1:18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3" spans="1:18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18" ht="29.25" customHeight="1">
      <c r="A15" s="429" t="s">
        <v>1238</v>
      </c>
      <c r="B15" s="429"/>
      <c r="C15" s="429"/>
      <c r="D15" s="429"/>
      <c r="E15" s="429"/>
      <c r="F15" s="429" t="s">
        <v>1239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18" ht="44.25" customHeight="1">
      <c r="A16" s="428" t="s">
        <v>1240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</row>
  </sheetData>
  <mergeCells count="14">
    <mergeCell ref="A16:R16"/>
    <mergeCell ref="A12:R12"/>
    <mergeCell ref="A13:R13"/>
    <mergeCell ref="A14:E14"/>
    <mergeCell ref="F14:R14"/>
    <mergeCell ref="A15:E15"/>
    <mergeCell ref="F15:R15"/>
    <mergeCell ref="A11:R11"/>
    <mergeCell ref="A1:R1"/>
    <mergeCell ref="A2:R2"/>
    <mergeCell ref="A3:R3"/>
    <mergeCell ref="A8:P8"/>
    <mergeCell ref="A9:P9"/>
    <mergeCell ref="A10:P10"/>
  </mergeCells>
  <pageMargins left="0.25" right="0.25" top="0.75" bottom="0.75" header="0.3" footer="0.3"/>
  <pageSetup paperSize="9" scale="4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"/>
  <sheetViews>
    <sheetView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N6" sqref="N6:O9"/>
    </sheetView>
  </sheetViews>
  <sheetFormatPr defaultRowHeight="12.75"/>
  <cols>
    <col min="1" max="1" width="4.7109375" style="38" customWidth="1"/>
    <col min="2" max="2" width="34.5703125" style="38" customWidth="1"/>
    <col min="3" max="3" width="10.5703125" style="38" customWidth="1"/>
    <col min="4" max="4" width="11" style="38" customWidth="1"/>
    <col min="5" max="5" width="15.42578125" style="38" customWidth="1"/>
    <col min="6" max="6" width="17.5703125" style="38" customWidth="1"/>
    <col min="7" max="7" width="38.42578125" style="38" customWidth="1"/>
    <col min="8" max="8" width="15" style="38" customWidth="1"/>
    <col min="9" max="9" width="21.85546875" style="38" customWidth="1"/>
    <col min="10" max="11" width="12.7109375" style="38" customWidth="1"/>
    <col min="12" max="13" width="15.28515625" style="38" customWidth="1"/>
    <col min="14" max="14" width="14" style="38" customWidth="1"/>
    <col min="15" max="15" width="6.28515625" style="38" customWidth="1"/>
    <col min="16" max="16" width="14.85546875" style="38" customWidth="1"/>
    <col min="17" max="18" width="16.42578125" style="38" customWidth="1"/>
    <col min="19" max="16384" width="9.140625" style="2"/>
  </cols>
  <sheetData>
    <row r="1" spans="1:18">
      <c r="A1" s="470" t="s">
        <v>1020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</row>
    <row r="2" spans="1:18">
      <c r="A2" s="454" t="s">
        <v>1009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</row>
    <row r="3" spans="1:18">
      <c r="A3" s="470" t="s">
        <v>1039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</row>
    <row r="4" spans="1:18" ht="135" customHeight="1">
      <c r="A4" s="62" t="s">
        <v>0</v>
      </c>
      <c r="B4" s="62" t="s">
        <v>1</v>
      </c>
      <c r="C4" s="62" t="s">
        <v>2</v>
      </c>
      <c r="D4" s="240" t="s">
        <v>3</v>
      </c>
      <c r="E4" s="240" t="s">
        <v>1255</v>
      </c>
      <c r="F4" s="240" t="s">
        <v>5</v>
      </c>
      <c r="G4" s="39" t="s">
        <v>1205</v>
      </c>
      <c r="H4" s="240" t="s">
        <v>37</v>
      </c>
      <c r="I4" s="64" t="s">
        <v>1010</v>
      </c>
      <c r="J4" s="240" t="s">
        <v>8</v>
      </c>
      <c r="K4" s="241" t="s">
        <v>9</v>
      </c>
      <c r="L4" s="62" t="s">
        <v>10</v>
      </c>
      <c r="M4" s="8" t="s">
        <v>1090</v>
      </c>
      <c r="N4" s="65" t="s">
        <v>11</v>
      </c>
      <c r="O4" s="65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59" t="s">
        <v>13</v>
      </c>
      <c r="B5" s="159" t="s">
        <v>14</v>
      </c>
      <c r="C5" s="159" t="s">
        <v>15</v>
      </c>
      <c r="D5" s="159" t="s">
        <v>16</v>
      </c>
      <c r="E5" s="159" t="s">
        <v>17</v>
      </c>
      <c r="F5" s="159" t="s">
        <v>18</v>
      </c>
      <c r="G5" s="159" t="s">
        <v>19</v>
      </c>
      <c r="H5" s="159" t="s">
        <v>20</v>
      </c>
      <c r="I5" s="159" t="s">
        <v>21</v>
      </c>
      <c r="J5" s="159" t="s">
        <v>22</v>
      </c>
      <c r="K5" s="159" t="s">
        <v>23</v>
      </c>
      <c r="L5" s="159" t="s">
        <v>24</v>
      </c>
      <c r="M5" s="159" t="s">
        <v>25</v>
      </c>
      <c r="N5" s="159" t="s">
        <v>26</v>
      </c>
      <c r="O5" s="159" t="s">
        <v>27</v>
      </c>
      <c r="P5" s="159" t="s">
        <v>28</v>
      </c>
      <c r="Q5" s="159" t="s">
        <v>29</v>
      </c>
      <c r="R5" s="159" t="s">
        <v>198</v>
      </c>
    </row>
    <row r="6" spans="1:18" ht="36.75" customHeight="1">
      <c r="A6" s="241" t="s">
        <v>13</v>
      </c>
      <c r="B6" s="242" t="s">
        <v>1011</v>
      </c>
      <c r="C6" s="241" t="s">
        <v>40</v>
      </c>
      <c r="D6" s="241" t="s">
        <v>32</v>
      </c>
      <c r="E6" s="241">
        <v>10</v>
      </c>
      <c r="F6" s="241">
        <v>1</v>
      </c>
      <c r="G6" s="242" t="s">
        <v>1012</v>
      </c>
      <c r="H6" s="241"/>
      <c r="I6" s="240"/>
      <c r="J6" s="243"/>
      <c r="K6" s="241"/>
      <c r="L6" s="241"/>
      <c r="M6" s="241"/>
      <c r="N6" s="244"/>
      <c r="O6" s="245"/>
      <c r="P6" s="246">
        <f>ROUND(N6*O6+N6,2)</f>
        <v>0</v>
      </c>
      <c r="Q6" s="247">
        <f>ROUND(I6*N6,2)</f>
        <v>0</v>
      </c>
      <c r="R6" s="41">
        <f>ROUND(Q6*O6+Q6,2)</f>
        <v>0</v>
      </c>
    </row>
    <row r="7" spans="1:18" ht="25.5">
      <c r="A7" s="241" t="s">
        <v>14</v>
      </c>
      <c r="B7" s="242" t="s">
        <v>1013</v>
      </c>
      <c r="C7" s="241" t="s">
        <v>40</v>
      </c>
      <c r="D7" s="241" t="s">
        <v>32</v>
      </c>
      <c r="E7" s="248">
        <v>900</v>
      </c>
      <c r="F7" s="241">
        <v>1</v>
      </c>
      <c r="G7" s="242" t="s">
        <v>1014</v>
      </c>
      <c r="H7" s="241"/>
      <c r="I7" s="240"/>
      <c r="J7" s="243"/>
      <c r="K7" s="241"/>
      <c r="L7" s="241"/>
      <c r="M7" s="241"/>
      <c r="N7" s="244"/>
      <c r="O7" s="245"/>
      <c r="P7" s="246">
        <f t="shared" ref="P7:P9" si="0">ROUND(N7*O7+N7,2)</f>
        <v>0</v>
      </c>
      <c r="Q7" s="247">
        <f t="shared" ref="Q7:Q9" si="1">ROUND(I7*N7,2)</f>
        <v>0</v>
      </c>
      <c r="R7" s="41">
        <f t="shared" ref="R7:R9" si="2">ROUND(Q7*O7+Q7,2)</f>
        <v>0</v>
      </c>
    </row>
    <row r="8" spans="1:18" ht="29.25" customHeight="1">
      <c r="A8" s="241" t="s">
        <v>15</v>
      </c>
      <c r="B8" s="242" t="s">
        <v>1015</v>
      </c>
      <c r="C8" s="241" t="s">
        <v>40</v>
      </c>
      <c r="D8" s="241" t="s">
        <v>32</v>
      </c>
      <c r="E8" s="241">
        <v>200</v>
      </c>
      <c r="F8" s="241">
        <v>1</v>
      </c>
      <c r="G8" s="242" t="s">
        <v>1016</v>
      </c>
      <c r="H8" s="241"/>
      <c r="I8" s="240"/>
      <c r="J8" s="241"/>
      <c r="K8" s="241"/>
      <c r="L8" s="241"/>
      <c r="M8" s="241"/>
      <c r="N8" s="244"/>
      <c r="O8" s="245"/>
      <c r="P8" s="246">
        <f t="shared" si="0"/>
        <v>0</v>
      </c>
      <c r="Q8" s="247">
        <f t="shared" si="1"/>
        <v>0</v>
      </c>
      <c r="R8" s="41">
        <f t="shared" si="2"/>
        <v>0</v>
      </c>
    </row>
    <row r="9" spans="1:18" ht="36.75" customHeight="1">
      <c r="A9" s="241" t="s">
        <v>16</v>
      </c>
      <c r="B9" s="168" t="s">
        <v>1017</v>
      </c>
      <c r="C9" s="166"/>
      <c r="D9" s="166" t="s">
        <v>32</v>
      </c>
      <c r="E9" s="166">
        <v>120</v>
      </c>
      <c r="F9" s="166">
        <v>1</v>
      </c>
      <c r="G9" s="168" t="s">
        <v>1017</v>
      </c>
      <c r="H9" s="241"/>
      <c r="I9" s="240"/>
      <c r="J9" s="166"/>
      <c r="K9" s="166"/>
      <c r="L9" s="166"/>
      <c r="M9" s="166"/>
      <c r="N9" s="45"/>
      <c r="O9" s="245"/>
      <c r="P9" s="246">
        <f t="shared" si="0"/>
        <v>0</v>
      </c>
      <c r="Q9" s="247">
        <f t="shared" si="1"/>
        <v>0</v>
      </c>
      <c r="R9" s="41">
        <f t="shared" si="2"/>
        <v>0</v>
      </c>
    </row>
    <row r="10" spans="1:18" ht="21" customHeight="1">
      <c r="A10" s="424" t="s">
        <v>1245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247">
        <f>SUM(Q6:Q9)</f>
        <v>0</v>
      </c>
      <c r="R10" s="249">
        <f>SUM(R6:R9)</f>
        <v>0</v>
      </c>
    </row>
    <row r="11" spans="1:18" ht="21" customHeight="1">
      <c r="A11" s="425" t="s">
        <v>1246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250">
        <f>0.7*Q10</f>
        <v>0</v>
      </c>
      <c r="R11" s="250">
        <f>0.7*R10</f>
        <v>0</v>
      </c>
    </row>
    <row r="12" spans="1:18" ht="21" customHeight="1">
      <c r="A12" s="426" t="s">
        <v>1235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250">
        <f>1.2*Q10</f>
        <v>0</v>
      </c>
      <c r="R12" s="250">
        <f>1.2*R10</f>
        <v>0</v>
      </c>
    </row>
    <row r="13" spans="1:18" customFormat="1" ht="49.5" customHeight="1">
      <c r="A13" s="427" t="s">
        <v>1243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customFormat="1" ht="47.25" customHeight="1">
      <c r="A14" s="427" t="s">
        <v>1244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</row>
    <row r="15" spans="1:18" customFormat="1" ht="34.5" customHeight="1">
      <c r="A15" s="428" t="s">
        <v>1236</v>
      </c>
      <c r="B15" s="428"/>
      <c r="C15" s="428"/>
      <c r="D15" s="428"/>
      <c r="E15" s="428"/>
      <c r="F15" s="428" t="s">
        <v>1237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</row>
    <row r="16" spans="1:18" customFormat="1" ht="29.25" customHeight="1">
      <c r="A16" s="429" t="s">
        <v>1238</v>
      </c>
      <c r="B16" s="429"/>
      <c r="C16" s="429"/>
      <c r="D16" s="429"/>
      <c r="E16" s="429"/>
      <c r="F16" s="429" t="s">
        <v>1239</v>
      </c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</row>
    <row r="17" spans="1:18" customFormat="1" ht="44.25" customHeight="1">
      <c r="A17" s="428" t="s">
        <v>1240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</row>
    <row r="18" spans="1:18">
      <c r="Q18" s="251"/>
    </row>
  </sheetData>
  <mergeCells count="13">
    <mergeCell ref="A17:R17"/>
    <mergeCell ref="A13:R13"/>
    <mergeCell ref="A14:R14"/>
    <mergeCell ref="A15:E15"/>
    <mergeCell ref="F15:R15"/>
    <mergeCell ref="A16:E16"/>
    <mergeCell ref="F16:R16"/>
    <mergeCell ref="A12:P12"/>
    <mergeCell ref="A1:R1"/>
    <mergeCell ref="A2:R2"/>
    <mergeCell ref="A3:R3"/>
    <mergeCell ref="A10:P10"/>
    <mergeCell ref="A11:P11"/>
  </mergeCells>
  <pageMargins left="0.25" right="0.25" top="0.75" bottom="0.75" header="0.3" footer="0.3"/>
  <pageSetup paperSize="9" scale="48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1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M6" sqref="M6:N13"/>
    </sheetView>
  </sheetViews>
  <sheetFormatPr defaultRowHeight="15"/>
  <cols>
    <col min="1" max="1" width="4.28515625" style="38" customWidth="1"/>
    <col min="2" max="2" width="36" style="38" customWidth="1"/>
    <col min="3" max="3" width="15.140625" style="38" customWidth="1"/>
    <col min="4" max="4" width="9.28515625" style="38" customWidth="1"/>
    <col min="5" max="5" width="11.140625" style="38" customWidth="1"/>
    <col min="6" max="6" width="103.42578125" style="38" customWidth="1"/>
    <col min="7" max="7" width="13.42578125" style="38" customWidth="1"/>
    <col min="8" max="8" width="19.28515625" style="38" customWidth="1"/>
    <col min="9" max="10" width="9.140625" style="38" customWidth="1"/>
    <col min="11" max="11" width="13.85546875" style="38" customWidth="1"/>
    <col min="12" max="12" width="14.5703125" style="38" customWidth="1"/>
    <col min="13" max="13" width="17" style="38" customWidth="1"/>
    <col min="14" max="14" width="6" style="38" customWidth="1"/>
    <col min="15" max="15" width="24.42578125" style="38" customWidth="1"/>
    <col min="16" max="16" width="16.140625" style="38" customWidth="1"/>
    <col min="17" max="17" width="19.28515625" style="38" customWidth="1"/>
  </cols>
  <sheetData>
    <row r="1" spans="1:17" ht="25.5" customHeight="1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 ht="26.25" customHeight="1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21.75" customHeight="1">
      <c r="A3" s="471" t="s">
        <v>1040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ht="133.5" customHeight="1">
      <c r="A4" s="252" t="s">
        <v>0</v>
      </c>
      <c r="B4" s="252" t="s">
        <v>168</v>
      </c>
      <c r="C4" s="252" t="s">
        <v>2</v>
      </c>
      <c r="D4" s="253" t="s">
        <v>3</v>
      </c>
      <c r="E4" s="253" t="s">
        <v>1256</v>
      </c>
      <c r="F4" s="39" t="s">
        <v>1205</v>
      </c>
      <c r="G4" s="253" t="s">
        <v>37</v>
      </c>
      <c r="H4" s="254" t="s">
        <v>147</v>
      </c>
      <c r="I4" s="253" t="s">
        <v>8</v>
      </c>
      <c r="J4" s="255" t="s">
        <v>9</v>
      </c>
      <c r="K4" s="252" t="s">
        <v>10</v>
      </c>
      <c r="L4" s="8" t="s">
        <v>1090</v>
      </c>
      <c r="M4" s="256" t="s">
        <v>11</v>
      </c>
      <c r="N4" s="256" t="s">
        <v>12</v>
      </c>
      <c r="O4" s="65" t="s">
        <v>1195</v>
      </c>
      <c r="P4" s="10" t="s">
        <v>1197</v>
      </c>
      <c r="Q4" s="175" t="s">
        <v>1199</v>
      </c>
    </row>
    <row r="5" spans="1:17">
      <c r="A5" s="257" t="s">
        <v>13</v>
      </c>
      <c r="B5" s="257" t="s">
        <v>14</v>
      </c>
      <c r="C5" s="257" t="s">
        <v>15</v>
      </c>
      <c r="D5" s="257" t="s">
        <v>16</v>
      </c>
      <c r="E5" s="257" t="s">
        <v>17</v>
      </c>
      <c r="F5" s="258" t="s">
        <v>18</v>
      </c>
      <c r="G5" s="257" t="s">
        <v>19</v>
      </c>
      <c r="H5" s="257" t="s">
        <v>20</v>
      </c>
      <c r="I5" s="257" t="s">
        <v>21</v>
      </c>
      <c r="J5" s="257" t="s">
        <v>22</v>
      </c>
      <c r="K5" s="257" t="s">
        <v>23</v>
      </c>
      <c r="L5" s="257" t="s">
        <v>24</v>
      </c>
      <c r="M5" s="257" t="s">
        <v>25</v>
      </c>
      <c r="N5" s="257" t="s">
        <v>26</v>
      </c>
      <c r="O5" s="257" t="s">
        <v>27</v>
      </c>
      <c r="P5" s="257" t="s">
        <v>28</v>
      </c>
      <c r="Q5" s="257" t="s">
        <v>29</v>
      </c>
    </row>
    <row r="6" spans="1:17" ht="126" customHeight="1">
      <c r="A6" s="255" t="s">
        <v>13</v>
      </c>
      <c r="B6" s="259" t="s">
        <v>647</v>
      </c>
      <c r="C6" s="255" t="s">
        <v>648</v>
      </c>
      <c r="D6" s="255" t="s">
        <v>32</v>
      </c>
      <c r="E6" s="255">
        <v>5</v>
      </c>
      <c r="F6" s="260" t="s">
        <v>649</v>
      </c>
      <c r="G6" s="255"/>
      <c r="H6" s="253"/>
      <c r="I6" s="255"/>
      <c r="J6" s="237"/>
      <c r="K6" s="261"/>
      <c r="L6" s="261"/>
      <c r="M6" s="262"/>
      <c r="N6" s="263"/>
      <c r="O6" s="264">
        <f>ROUND(M6*N6+M6,2)</f>
        <v>0</v>
      </c>
      <c r="P6" s="247">
        <f>ROUND(H6*M6,2)</f>
        <v>0</v>
      </c>
      <c r="Q6" s="41">
        <f>ROUND(P6*N6+P6,2)</f>
        <v>0</v>
      </c>
    </row>
    <row r="7" spans="1:17" ht="135" customHeight="1">
      <c r="A7" s="255" t="s">
        <v>14</v>
      </c>
      <c r="B7" s="259" t="s">
        <v>650</v>
      </c>
      <c r="C7" s="255" t="s">
        <v>651</v>
      </c>
      <c r="D7" s="255" t="s">
        <v>32</v>
      </c>
      <c r="E7" s="255">
        <v>60</v>
      </c>
      <c r="F7" s="174" t="s">
        <v>652</v>
      </c>
      <c r="G7" s="255"/>
      <c r="H7" s="253"/>
      <c r="I7" s="255"/>
      <c r="J7" s="237"/>
      <c r="K7" s="261"/>
      <c r="L7" s="261"/>
      <c r="M7" s="262"/>
      <c r="N7" s="263"/>
      <c r="O7" s="264">
        <f t="shared" ref="O7:O13" si="0">ROUND(M7*N7+M7,2)</f>
        <v>0</v>
      </c>
      <c r="P7" s="247">
        <f t="shared" ref="P7:P13" si="1">ROUND(H7*M7,2)</f>
        <v>0</v>
      </c>
      <c r="Q7" s="41">
        <f t="shared" ref="Q7:Q13" si="2">ROUND(P7*N7+P7,2)</f>
        <v>0</v>
      </c>
    </row>
    <row r="8" spans="1:17" ht="123.75" customHeight="1">
      <c r="A8" s="255" t="s">
        <v>15</v>
      </c>
      <c r="B8" s="259" t="s">
        <v>653</v>
      </c>
      <c r="C8" s="255" t="s">
        <v>654</v>
      </c>
      <c r="D8" s="255" t="s">
        <v>32</v>
      </c>
      <c r="E8" s="255">
        <v>5</v>
      </c>
      <c r="F8" s="174" t="s">
        <v>655</v>
      </c>
      <c r="G8" s="255"/>
      <c r="H8" s="253"/>
      <c r="I8" s="255"/>
      <c r="J8" s="237"/>
      <c r="K8" s="261"/>
      <c r="L8" s="261"/>
      <c r="M8" s="262"/>
      <c r="N8" s="263"/>
      <c r="O8" s="264">
        <f t="shared" si="0"/>
        <v>0</v>
      </c>
      <c r="P8" s="247">
        <f t="shared" si="1"/>
        <v>0</v>
      </c>
      <c r="Q8" s="41">
        <f t="shared" si="2"/>
        <v>0</v>
      </c>
    </row>
    <row r="9" spans="1:17" ht="140.25" customHeight="1">
      <c r="A9" s="147" t="s">
        <v>16</v>
      </c>
      <c r="B9" s="265" t="s">
        <v>656</v>
      </c>
      <c r="C9" s="147" t="s">
        <v>657</v>
      </c>
      <c r="D9" s="147" t="s">
        <v>32</v>
      </c>
      <c r="E9" s="147">
        <v>10</v>
      </c>
      <c r="F9" s="155" t="s">
        <v>1215</v>
      </c>
      <c r="G9" s="147"/>
      <c r="H9" s="253"/>
      <c r="I9" s="147"/>
      <c r="J9" s="237"/>
      <c r="K9" s="266"/>
      <c r="L9" s="266"/>
      <c r="M9" s="267"/>
      <c r="N9" s="263"/>
      <c r="O9" s="264">
        <f t="shared" si="0"/>
        <v>0</v>
      </c>
      <c r="P9" s="247">
        <f t="shared" si="1"/>
        <v>0</v>
      </c>
      <c r="Q9" s="41">
        <f t="shared" si="2"/>
        <v>0</v>
      </c>
    </row>
    <row r="10" spans="1:17" ht="36" customHeight="1">
      <c r="A10" s="147" t="s">
        <v>17</v>
      </c>
      <c r="B10" s="265" t="s">
        <v>658</v>
      </c>
      <c r="C10" s="147" t="s">
        <v>657</v>
      </c>
      <c r="D10" s="147" t="s">
        <v>32</v>
      </c>
      <c r="E10" s="147">
        <v>10</v>
      </c>
      <c r="F10" s="155" t="s">
        <v>1216</v>
      </c>
      <c r="G10" s="147"/>
      <c r="H10" s="253"/>
      <c r="I10" s="147"/>
      <c r="J10" s="237"/>
      <c r="K10" s="28"/>
      <c r="L10" s="28"/>
      <c r="M10" s="267"/>
      <c r="N10" s="263"/>
      <c r="O10" s="264">
        <f t="shared" si="0"/>
        <v>0</v>
      </c>
      <c r="P10" s="247">
        <f t="shared" si="1"/>
        <v>0</v>
      </c>
      <c r="Q10" s="41">
        <f t="shared" si="2"/>
        <v>0</v>
      </c>
    </row>
    <row r="11" spans="1:17" ht="34.5" customHeight="1">
      <c r="A11" s="255" t="s">
        <v>18</v>
      </c>
      <c r="B11" s="237" t="s">
        <v>1109</v>
      </c>
      <c r="C11" s="54" t="s">
        <v>657</v>
      </c>
      <c r="D11" s="54" t="s">
        <v>32</v>
      </c>
      <c r="E11" s="54">
        <v>10</v>
      </c>
      <c r="F11" s="268" t="s">
        <v>1214</v>
      </c>
      <c r="G11" s="54"/>
      <c r="H11" s="253"/>
      <c r="I11" s="54"/>
      <c r="J11" s="237"/>
      <c r="K11" s="269"/>
      <c r="L11" s="269"/>
      <c r="M11" s="270"/>
      <c r="N11" s="263"/>
      <c r="O11" s="264">
        <f t="shared" si="0"/>
        <v>0</v>
      </c>
      <c r="P11" s="247">
        <f t="shared" si="1"/>
        <v>0</v>
      </c>
      <c r="Q11" s="41">
        <f t="shared" si="2"/>
        <v>0</v>
      </c>
    </row>
    <row r="12" spans="1:17" ht="109.5" customHeight="1">
      <c r="A12" s="147" t="s">
        <v>19</v>
      </c>
      <c r="B12" s="265" t="s">
        <v>659</v>
      </c>
      <c r="C12" s="147" t="s">
        <v>657</v>
      </c>
      <c r="D12" s="147" t="s">
        <v>32</v>
      </c>
      <c r="E12" s="147">
        <v>10</v>
      </c>
      <c r="F12" s="265" t="s">
        <v>660</v>
      </c>
      <c r="G12" s="147"/>
      <c r="H12" s="253"/>
      <c r="I12" s="147"/>
      <c r="J12" s="237"/>
      <c r="K12" s="28"/>
      <c r="L12" s="28"/>
      <c r="M12" s="267"/>
      <c r="N12" s="263"/>
      <c r="O12" s="264">
        <f t="shared" si="0"/>
        <v>0</v>
      </c>
      <c r="P12" s="247">
        <f t="shared" si="1"/>
        <v>0</v>
      </c>
      <c r="Q12" s="41">
        <f t="shared" si="2"/>
        <v>0</v>
      </c>
    </row>
    <row r="13" spans="1:17" ht="95.25" customHeight="1">
      <c r="A13" s="147" t="s">
        <v>20</v>
      </c>
      <c r="B13" s="265" t="s">
        <v>661</v>
      </c>
      <c r="C13" s="147"/>
      <c r="D13" s="147" t="s">
        <v>32</v>
      </c>
      <c r="E13" s="147">
        <v>20</v>
      </c>
      <c r="F13" s="271" t="s">
        <v>662</v>
      </c>
      <c r="G13" s="147"/>
      <c r="H13" s="253"/>
      <c r="I13" s="147"/>
      <c r="J13" s="237"/>
      <c r="K13" s="266"/>
      <c r="L13" s="266"/>
      <c r="M13" s="267"/>
      <c r="N13" s="272"/>
      <c r="O13" s="264">
        <f t="shared" si="0"/>
        <v>0</v>
      </c>
      <c r="P13" s="247">
        <f t="shared" si="1"/>
        <v>0</v>
      </c>
      <c r="Q13" s="41">
        <f t="shared" si="2"/>
        <v>0</v>
      </c>
    </row>
    <row r="14" spans="1:17" ht="15" customHeight="1">
      <c r="A14" s="424" t="s">
        <v>1245</v>
      </c>
      <c r="B14" s="424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273">
        <f>SUM(P6:P13)</f>
        <v>0</v>
      </c>
      <c r="Q14" s="274">
        <f>SUM(Q6:Q13)</f>
        <v>0</v>
      </c>
    </row>
    <row r="15" spans="1:17" ht="15" customHeight="1">
      <c r="A15" s="424" t="s">
        <v>1247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275">
        <f>0.7*P14</f>
        <v>0</v>
      </c>
      <c r="Q15" s="275">
        <f>0.7*Q14</f>
        <v>0</v>
      </c>
    </row>
    <row r="16" spans="1:17">
      <c r="A16" s="453" t="s">
        <v>1235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275">
        <f>1.2*P14</f>
        <v>0</v>
      </c>
      <c r="Q16" s="275">
        <f>1.2*Q14</f>
        <v>0</v>
      </c>
    </row>
    <row r="17" spans="1:17" ht="49.5" customHeight="1">
      <c r="A17" s="427" t="s">
        <v>1243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</row>
    <row r="18" spans="1:17" ht="47.25" customHeight="1">
      <c r="A18" s="427" t="s">
        <v>1244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</row>
    <row r="19" spans="1:17" ht="34.5" customHeight="1">
      <c r="A19" s="428" t="s">
        <v>1236</v>
      </c>
      <c r="B19" s="428"/>
      <c r="C19" s="428"/>
      <c r="D19" s="428"/>
      <c r="E19" s="428"/>
      <c r="F19" s="428" t="s">
        <v>1237</v>
      </c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</row>
    <row r="20" spans="1:17" ht="29.25" customHeight="1">
      <c r="A20" s="429" t="s">
        <v>1238</v>
      </c>
      <c r="B20" s="429"/>
      <c r="C20" s="429"/>
      <c r="D20" s="429"/>
      <c r="E20" s="429"/>
      <c r="F20" s="428" t="s">
        <v>1239</v>
      </c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</row>
    <row r="21" spans="1:17" ht="44.25" customHeight="1">
      <c r="A21" s="427" t="s">
        <v>1240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</row>
  </sheetData>
  <mergeCells count="13">
    <mergeCell ref="A21:Q21"/>
    <mergeCell ref="A17:Q17"/>
    <mergeCell ref="A18:Q18"/>
    <mergeCell ref="A19:E19"/>
    <mergeCell ref="F19:Q19"/>
    <mergeCell ref="A20:E20"/>
    <mergeCell ref="F20:Q20"/>
    <mergeCell ref="A1:Q1"/>
    <mergeCell ref="A2:Q2"/>
    <mergeCell ref="A16:O16"/>
    <mergeCell ref="A3:Q3"/>
    <mergeCell ref="A14:O14"/>
    <mergeCell ref="A15:O15"/>
  </mergeCells>
  <pageMargins left="0.25" right="0.25" top="0.75" bottom="0.75" header="0.3" footer="0.3"/>
  <pageSetup paperSize="9" scale="41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4"/>
  <sheetViews>
    <sheetView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RowHeight="15"/>
  <cols>
    <col min="1" max="1" width="4.5703125" style="38" customWidth="1"/>
    <col min="2" max="2" width="12.28515625" style="38" customWidth="1"/>
    <col min="3" max="3" width="13.5703125" style="38" customWidth="1"/>
    <col min="4" max="4" width="6.140625" style="38" customWidth="1"/>
    <col min="5" max="5" width="19.42578125" style="38" customWidth="1"/>
    <col min="6" max="6" width="14.140625" style="38" customWidth="1"/>
    <col min="7" max="7" width="54.7109375" style="38" customWidth="1"/>
    <col min="8" max="8" width="17.140625" style="38" customWidth="1"/>
    <col min="9" max="9" width="32.140625" style="38" customWidth="1"/>
    <col min="10" max="10" width="9.140625" style="38" customWidth="1"/>
    <col min="11" max="11" width="11.140625" style="38" customWidth="1"/>
    <col min="12" max="12" width="12.7109375" style="38" customWidth="1"/>
    <col min="13" max="13" width="12" style="38" customWidth="1"/>
    <col min="14" max="14" width="20.7109375" style="38" customWidth="1"/>
    <col min="15" max="15" width="10.28515625" style="38" customWidth="1"/>
    <col min="16" max="16" width="25" style="38" customWidth="1"/>
    <col min="17" max="17" width="11.28515625" style="38" customWidth="1"/>
    <col min="18" max="18" width="9.7109375" style="38" customWidth="1"/>
  </cols>
  <sheetData>
    <row r="1" spans="1:18">
      <c r="A1" s="420" t="s">
        <v>1041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1042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78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1217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1218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98.25" customHeight="1">
      <c r="A6" s="175" t="s">
        <v>13</v>
      </c>
      <c r="B6" s="175" t="s">
        <v>420</v>
      </c>
      <c r="C6" s="175" t="s">
        <v>421</v>
      </c>
      <c r="D6" s="175" t="s">
        <v>32</v>
      </c>
      <c r="E6" s="23">
        <v>6000</v>
      </c>
      <c r="F6" s="175">
        <v>1</v>
      </c>
      <c r="G6" s="178" t="s">
        <v>1187</v>
      </c>
      <c r="H6" s="175"/>
      <c r="I6" s="175"/>
      <c r="J6" s="178"/>
      <c r="K6" s="178"/>
      <c r="L6" s="276"/>
      <c r="M6" s="276"/>
      <c r="N6" s="277"/>
      <c r="O6" s="278"/>
      <c r="P6" s="238">
        <f>ROUND(N6*O6+N6,2)</f>
        <v>0</v>
      </c>
      <c r="Q6" s="247">
        <f>ROUND(I6*N6,2)</f>
        <v>0</v>
      </c>
      <c r="R6" s="41">
        <f>ROUND(Q6*O6+Q6,2)</f>
        <v>0</v>
      </c>
    </row>
    <row r="7" spans="1:18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50">
        <f>Q6</f>
        <v>0</v>
      </c>
      <c r="R7" s="239">
        <f>R6</f>
        <v>0</v>
      </c>
    </row>
    <row r="8" spans="1:18" ht="15" customHeight="1">
      <c r="A8" s="425" t="s">
        <v>1246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61">
        <f>0.7*Q7</f>
        <v>0</v>
      </c>
      <c r="R8" s="279">
        <f>0.7*R7</f>
        <v>0</v>
      </c>
    </row>
    <row r="9" spans="1:18">
      <c r="A9" s="426" t="s">
        <v>1235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61">
        <f>1.2*Q7</f>
        <v>0</v>
      </c>
      <c r="R9" s="279">
        <f>1.2*R7</f>
        <v>0</v>
      </c>
    </row>
    <row r="10" spans="1:18" ht="49.5" customHeight="1">
      <c r="A10" s="427" t="s">
        <v>1243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</row>
    <row r="11" spans="1:18" ht="47.25" customHeight="1">
      <c r="A11" s="427" t="s">
        <v>1244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</row>
    <row r="12" spans="1:18" ht="34.5" customHeight="1">
      <c r="A12" s="428" t="s">
        <v>1236</v>
      </c>
      <c r="B12" s="428"/>
      <c r="C12" s="428"/>
      <c r="D12" s="428"/>
      <c r="E12" s="428"/>
      <c r="F12" s="428" t="s">
        <v>1237</v>
      </c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</row>
    <row r="13" spans="1:18" ht="29.25" customHeight="1">
      <c r="A13" s="429" t="s">
        <v>1238</v>
      </c>
      <c r="B13" s="429"/>
      <c r="C13" s="429"/>
      <c r="D13" s="429"/>
      <c r="E13" s="429"/>
      <c r="F13" s="429" t="s">
        <v>1239</v>
      </c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</row>
    <row r="14" spans="1:18" ht="44.25" customHeight="1">
      <c r="A14" s="428" t="s">
        <v>1240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</sheetData>
  <mergeCells count="13">
    <mergeCell ref="A14:R14"/>
    <mergeCell ref="A10:R10"/>
    <mergeCell ref="A11:R11"/>
    <mergeCell ref="A12:E12"/>
    <mergeCell ref="F12:R12"/>
    <mergeCell ref="A13:E13"/>
    <mergeCell ref="F13:R13"/>
    <mergeCell ref="A9:P9"/>
    <mergeCell ref="A1:R1"/>
    <mergeCell ref="A2:R2"/>
    <mergeCell ref="A3:R3"/>
    <mergeCell ref="A7:P7"/>
    <mergeCell ref="A8:P8"/>
  </mergeCells>
  <pageMargins left="0.25" right="0.25" top="0.75" bottom="0.75" header="0.3" footer="0.3"/>
  <pageSetup paperSize="9" scale="48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5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P6" sqref="P6"/>
    </sheetView>
  </sheetViews>
  <sheetFormatPr defaultRowHeight="15"/>
  <cols>
    <col min="1" max="1" width="4.140625" style="38" customWidth="1"/>
    <col min="2" max="2" width="33.85546875" style="38" customWidth="1"/>
    <col min="3" max="3" width="20.28515625" style="38" customWidth="1"/>
    <col min="4" max="4" width="14.7109375" style="38" customWidth="1"/>
    <col min="5" max="5" width="23.5703125" style="38" customWidth="1"/>
    <col min="6" max="6" width="21.85546875" style="38" customWidth="1"/>
    <col min="7" max="7" width="78.28515625" style="38" customWidth="1"/>
    <col min="8" max="8" width="14.85546875" style="38" customWidth="1"/>
    <col min="9" max="9" width="28" style="38" customWidth="1"/>
    <col min="10" max="11" width="9.140625" style="38" customWidth="1"/>
    <col min="12" max="12" width="15.5703125" style="38" customWidth="1"/>
    <col min="13" max="13" width="20.140625" style="38" customWidth="1"/>
    <col min="14" max="14" width="18.5703125" style="38" customWidth="1"/>
    <col min="15" max="15" width="5.85546875" style="38" customWidth="1"/>
    <col min="16" max="16" width="28.42578125" style="38" customWidth="1"/>
    <col min="17" max="17" width="18.140625" style="38" customWidth="1"/>
    <col min="18" max="18" width="15.71093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1043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07.2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4</v>
      </c>
      <c r="F4" s="5" t="s">
        <v>5</v>
      </c>
      <c r="G4" s="39" t="s">
        <v>1205</v>
      </c>
      <c r="H4" s="5" t="s">
        <v>37</v>
      </c>
      <c r="I4" s="7" t="s">
        <v>663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 ht="22.5" customHeight="1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123.75" customHeight="1">
      <c r="A6" s="175" t="s">
        <v>13</v>
      </c>
      <c r="B6" s="174" t="s">
        <v>664</v>
      </c>
      <c r="C6" s="175" t="s">
        <v>665</v>
      </c>
      <c r="D6" s="175" t="s">
        <v>32</v>
      </c>
      <c r="E6" s="23">
        <v>1200</v>
      </c>
      <c r="F6" s="175">
        <v>1</v>
      </c>
      <c r="G6" s="174" t="s">
        <v>666</v>
      </c>
      <c r="H6" s="175"/>
      <c r="I6" s="23"/>
      <c r="J6" s="47"/>
      <c r="K6" s="47"/>
      <c r="L6" s="47"/>
      <c r="M6" s="47"/>
      <c r="N6" s="48"/>
      <c r="O6" s="49"/>
      <c r="P6" s="236">
        <f>ROUND(N6*O6+N6,2)</f>
        <v>0</v>
      </c>
      <c r="Q6" s="247">
        <f>ROUND(I6*N6,2)</f>
        <v>0</v>
      </c>
      <c r="R6" s="41">
        <f>ROUND(Q6*O6+Q6,2)</f>
        <v>0</v>
      </c>
    </row>
    <row r="7" spans="1:18" ht="124.5" customHeight="1">
      <c r="A7" s="175" t="s">
        <v>14</v>
      </c>
      <c r="B7" s="174" t="s">
        <v>664</v>
      </c>
      <c r="C7" s="175" t="s">
        <v>667</v>
      </c>
      <c r="D7" s="175" t="s">
        <v>32</v>
      </c>
      <c r="E7" s="23">
        <v>1400</v>
      </c>
      <c r="F7" s="175">
        <v>1</v>
      </c>
      <c r="G7" s="174" t="s">
        <v>668</v>
      </c>
      <c r="H7" s="175"/>
      <c r="I7" s="23"/>
      <c r="J7" s="47"/>
      <c r="K7" s="47"/>
      <c r="L7" s="47"/>
      <c r="M7" s="47"/>
      <c r="N7" s="48"/>
      <c r="O7" s="49"/>
      <c r="P7" s="236">
        <f t="shared" ref="P7:P16" si="0">ROUND(N7*O7+N7,2)</f>
        <v>0</v>
      </c>
      <c r="Q7" s="247">
        <f t="shared" ref="Q7:Q16" si="1">ROUND(I7*N7,2)</f>
        <v>0</v>
      </c>
      <c r="R7" s="41">
        <f t="shared" ref="R7:R16" si="2">ROUND(Q7*O7+Q7,2)</f>
        <v>0</v>
      </c>
    </row>
    <row r="8" spans="1:18" ht="33.75" customHeight="1">
      <c r="A8" s="175" t="s">
        <v>15</v>
      </c>
      <c r="B8" s="422" t="s">
        <v>669</v>
      </c>
      <c r="C8" s="175" t="s">
        <v>665</v>
      </c>
      <c r="D8" s="175" t="s">
        <v>32</v>
      </c>
      <c r="E8" s="175">
        <v>20</v>
      </c>
      <c r="F8" s="175">
        <v>1</v>
      </c>
      <c r="G8" s="422" t="s">
        <v>670</v>
      </c>
      <c r="H8" s="175"/>
      <c r="I8" s="23"/>
      <c r="J8" s="47"/>
      <c r="K8" s="47"/>
      <c r="L8" s="47"/>
      <c r="M8" s="47"/>
      <c r="N8" s="48"/>
      <c r="O8" s="49"/>
      <c r="P8" s="236">
        <f t="shared" si="0"/>
        <v>0</v>
      </c>
      <c r="Q8" s="247">
        <f t="shared" si="1"/>
        <v>0</v>
      </c>
      <c r="R8" s="41">
        <f t="shared" si="2"/>
        <v>0</v>
      </c>
    </row>
    <row r="9" spans="1:18" ht="33.75" customHeight="1">
      <c r="A9" s="175" t="s">
        <v>16</v>
      </c>
      <c r="B9" s="422"/>
      <c r="C9" s="175" t="s">
        <v>667</v>
      </c>
      <c r="D9" s="175" t="s">
        <v>32</v>
      </c>
      <c r="E9" s="175">
        <v>10</v>
      </c>
      <c r="F9" s="175">
        <v>1</v>
      </c>
      <c r="G9" s="422"/>
      <c r="H9" s="175"/>
      <c r="I9" s="23"/>
      <c r="J9" s="47"/>
      <c r="K9" s="47"/>
      <c r="L9" s="47"/>
      <c r="M9" s="47"/>
      <c r="N9" s="48"/>
      <c r="O9" s="49"/>
      <c r="P9" s="236">
        <f t="shared" si="0"/>
        <v>0</v>
      </c>
      <c r="Q9" s="247">
        <f t="shared" si="1"/>
        <v>0</v>
      </c>
      <c r="R9" s="41">
        <f t="shared" si="2"/>
        <v>0</v>
      </c>
    </row>
    <row r="10" spans="1:18" ht="25.5" customHeight="1">
      <c r="A10" s="175" t="s">
        <v>17</v>
      </c>
      <c r="B10" s="174" t="s">
        <v>671</v>
      </c>
      <c r="C10" s="175"/>
      <c r="D10" s="175" t="s">
        <v>32</v>
      </c>
      <c r="E10" s="175">
        <v>10</v>
      </c>
      <c r="F10" s="175">
        <v>1</v>
      </c>
      <c r="G10" s="174" t="s">
        <v>672</v>
      </c>
      <c r="H10" s="175"/>
      <c r="I10" s="23"/>
      <c r="J10" s="47"/>
      <c r="K10" s="47"/>
      <c r="L10" s="47"/>
      <c r="M10" s="47"/>
      <c r="N10" s="48"/>
      <c r="O10" s="49"/>
      <c r="P10" s="236">
        <f t="shared" si="0"/>
        <v>0</v>
      </c>
      <c r="Q10" s="247">
        <f t="shared" si="1"/>
        <v>0</v>
      </c>
      <c r="R10" s="41">
        <f t="shared" si="2"/>
        <v>0</v>
      </c>
    </row>
    <row r="11" spans="1:18" ht="19.5" customHeight="1">
      <c r="A11" s="175" t="s">
        <v>18</v>
      </c>
      <c r="B11" s="174" t="s">
        <v>673</v>
      </c>
      <c r="C11" s="175"/>
      <c r="D11" s="175" t="s">
        <v>32</v>
      </c>
      <c r="E11" s="175">
        <v>10</v>
      </c>
      <c r="F11" s="175">
        <v>1</v>
      </c>
      <c r="G11" s="174" t="s">
        <v>674</v>
      </c>
      <c r="H11" s="175"/>
      <c r="I11" s="23"/>
      <c r="J11" s="47"/>
      <c r="K11" s="47"/>
      <c r="L11" s="47"/>
      <c r="M11" s="47"/>
      <c r="N11" s="48"/>
      <c r="O11" s="49"/>
      <c r="P11" s="236">
        <f t="shared" si="0"/>
        <v>0</v>
      </c>
      <c r="Q11" s="247">
        <f t="shared" si="1"/>
        <v>0</v>
      </c>
      <c r="R11" s="41">
        <f t="shared" si="2"/>
        <v>0</v>
      </c>
    </row>
    <row r="12" spans="1:18" ht="31.5" customHeight="1">
      <c r="A12" s="175" t="s">
        <v>19</v>
      </c>
      <c r="B12" s="174" t="s">
        <v>675</v>
      </c>
      <c r="C12" s="175" t="s">
        <v>676</v>
      </c>
      <c r="D12" s="175" t="s">
        <v>677</v>
      </c>
      <c r="E12" s="175">
        <v>70</v>
      </c>
      <c r="F12" s="175">
        <v>1</v>
      </c>
      <c r="G12" s="174" t="s">
        <v>678</v>
      </c>
      <c r="H12" s="175"/>
      <c r="I12" s="23"/>
      <c r="J12" s="47"/>
      <c r="K12" s="47"/>
      <c r="L12" s="47"/>
      <c r="M12" s="47"/>
      <c r="N12" s="48"/>
      <c r="O12" s="49"/>
      <c r="P12" s="236">
        <f t="shared" si="0"/>
        <v>0</v>
      </c>
      <c r="Q12" s="247">
        <f t="shared" si="1"/>
        <v>0</v>
      </c>
      <c r="R12" s="41">
        <f t="shared" si="2"/>
        <v>0</v>
      </c>
    </row>
    <row r="13" spans="1:18" ht="51.75" customHeight="1">
      <c r="A13" s="175" t="s">
        <v>20</v>
      </c>
      <c r="B13" s="174" t="s">
        <v>679</v>
      </c>
      <c r="C13" s="175" t="s">
        <v>680</v>
      </c>
      <c r="D13" s="175" t="s">
        <v>677</v>
      </c>
      <c r="E13" s="175">
        <v>500</v>
      </c>
      <c r="F13" s="175">
        <v>1</v>
      </c>
      <c r="G13" s="174" t="s">
        <v>681</v>
      </c>
      <c r="H13" s="175"/>
      <c r="I13" s="23"/>
      <c r="J13" s="47"/>
      <c r="K13" s="47"/>
      <c r="L13" s="47"/>
      <c r="M13" s="47"/>
      <c r="N13" s="48"/>
      <c r="O13" s="49"/>
      <c r="P13" s="236">
        <f t="shared" si="0"/>
        <v>0</v>
      </c>
      <c r="Q13" s="247">
        <f t="shared" si="1"/>
        <v>0</v>
      </c>
      <c r="R13" s="41">
        <f t="shared" si="2"/>
        <v>0</v>
      </c>
    </row>
    <row r="14" spans="1:18" ht="48.75" customHeight="1">
      <c r="A14" s="175" t="s">
        <v>21</v>
      </c>
      <c r="B14" s="174" t="s">
        <v>682</v>
      </c>
      <c r="C14" s="175" t="s">
        <v>683</v>
      </c>
      <c r="D14" s="175" t="s">
        <v>677</v>
      </c>
      <c r="E14" s="175">
        <v>50</v>
      </c>
      <c r="F14" s="175">
        <v>1</v>
      </c>
      <c r="G14" s="174" t="s">
        <v>684</v>
      </c>
      <c r="H14" s="175"/>
      <c r="I14" s="23"/>
      <c r="J14" s="47"/>
      <c r="K14" s="47"/>
      <c r="L14" s="47"/>
      <c r="M14" s="47"/>
      <c r="N14" s="48"/>
      <c r="O14" s="49"/>
      <c r="P14" s="236">
        <f t="shared" si="0"/>
        <v>0</v>
      </c>
      <c r="Q14" s="247">
        <f t="shared" si="1"/>
        <v>0</v>
      </c>
      <c r="R14" s="41">
        <f t="shared" si="2"/>
        <v>0</v>
      </c>
    </row>
    <row r="15" spans="1:18" ht="25.5">
      <c r="A15" s="175" t="s">
        <v>22</v>
      </c>
      <c r="B15" s="174" t="s">
        <v>685</v>
      </c>
      <c r="C15" s="175" t="s">
        <v>40</v>
      </c>
      <c r="D15" s="175" t="s">
        <v>32</v>
      </c>
      <c r="E15" s="175">
        <v>10</v>
      </c>
      <c r="F15" s="175">
        <v>1</v>
      </c>
      <c r="G15" s="174" t="s">
        <v>685</v>
      </c>
      <c r="H15" s="175"/>
      <c r="I15" s="23"/>
      <c r="J15" s="47"/>
      <c r="K15" s="47"/>
      <c r="L15" s="47"/>
      <c r="M15" s="47"/>
      <c r="N15" s="48"/>
      <c r="O15" s="49"/>
      <c r="P15" s="236">
        <f t="shared" si="0"/>
        <v>0</v>
      </c>
      <c r="Q15" s="247">
        <f t="shared" si="1"/>
        <v>0</v>
      </c>
      <c r="R15" s="41">
        <f t="shared" si="2"/>
        <v>0</v>
      </c>
    </row>
    <row r="16" spans="1:18" ht="23.25" customHeight="1">
      <c r="A16" s="175" t="s">
        <v>23</v>
      </c>
      <c r="B16" s="174" t="s">
        <v>686</v>
      </c>
      <c r="C16" s="175" t="s">
        <v>40</v>
      </c>
      <c r="D16" s="175" t="s">
        <v>32</v>
      </c>
      <c r="E16" s="175">
        <v>5</v>
      </c>
      <c r="F16" s="175">
        <v>1</v>
      </c>
      <c r="G16" s="174" t="s">
        <v>687</v>
      </c>
      <c r="H16" s="175"/>
      <c r="I16" s="23"/>
      <c r="J16" s="47"/>
      <c r="K16" s="47"/>
      <c r="L16" s="47"/>
      <c r="M16" s="47"/>
      <c r="N16" s="48"/>
      <c r="O16" s="49"/>
      <c r="P16" s="236">
        <f t="shared" si="0"/>
        <v>0</v>
      </c>
      <c r="Q16" s="247">
        <f t="shared" si="1"/>
        <v>0</v>
      </c>
      <c r="R16" s="41">
        <f t="shared" si="2"/>
        <v>0</v>
      </c>
    </row>
    <row r="17" spans="1:18" ht="15" customHeight="1">
      <c r="A17" s="424" t="s">
        <v>1245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238">
        <f>SUM(Q6:Q16)</f>
        <v>0</v>
      </c>
      <c r="R17" s="238">
        <f>SUM(R6:R16)</f>
        <v>0</v>
      </c>
    </row>
    <row r="18" spans="1:18" ht="15" customHeight="1">
      <c r="A18" s="425" t="s">
        <v>1246</v>
      </c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1">
        <f>0.7*Q17</f>
        <v>0</v>
      </c>
      <c r="R18" s="41">
        <f>0.7*R17</f>
        <v>0</v>
      </c>
    </row>
    <row r="19" spans="1:18">
      <c r="A19" s="426" t="s">
        <v>1235</v>
      </c>
      <c r="B19" s="426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1">
        <f>1.2*Q17</f>
        <v>0</v>
      </c>
      <c r="R19" s="41">
        <f>1.2*R17</f>
        <v>0</v>
      </c>
    </row>
    <row r="20" spans="1:18">
      <c r="A20" s="438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</row>
    <row r="21" spans="1:18" ht="49.5" customHeight="1">
      <c r="A21" s="427" t="s">
        <v>1243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</row>
    <row r="22" spans="1:18" ht="47.25" customHeight="1">
      <c r="A22" s="427" t="s">
        <v>1244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</row>
    <row r="23" spans="1:18" ht="34.5" customHeight="1">
      <c r="A23" s="428" t="s">
        <v>1236</v>
      </c>
      <c r="B23" s="428"/>
      <c r="C23" s="428"/>
      <c r="D23" s="428"/>
      <c r="E23" s="428"/>
      <c r="F23" s="428" t="s">
        <v>1237</v>
      </c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</row>
    <row r="24" spans="1:18" ht="29.25" customHeight="1">
      <c r="A24" s="429" t="s">
        <v>1238</v>
      </c>
      <c r="B24" s="429"/>
      <c r="C24" s="429"/>
      <c r="D24" s="429"/>
      <c r="E24" s="429"/>
      <c r="F24" s="429" t="s">
        <v>1239</v>
      </c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</row>
    <row r="25" spans="1:18" ht="44.25" customHeight="1">
      <c r="A25" s="428" t="s">
        <v>1240</v>
      </c>
      <c r="B25" s="428"/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</row>
  </sheetData>
  <mergeCells count="16">
    <mergeCell ref="A25:R25"/>
    <mergeCell ref="A21:R21"/>
    <mergeCell ref="A22:R22"/>
    <mergeCell ref="A23:E23"/>
    <mergeCell ref="F23:R23"/>
    <mergeCell ref="A24:E24"/>
    <mergeCell ref="F24:R24"/>
    <mergeCell ref="A17:P17"/>
    <mergeCell ref="A18:P18"/>
    <mergeCell ref="A19:P19"/>
    <mergeCell ref="A20:R20"/>
    <mergeCell ref="A1:R1"/>
    <mergeCell ref="A2:R2"/>
    <mergeCell ref="A3:R3"/>
    <mergeCell ref="B8:B9"/>
    <mergeCell ref="G8:G9"/>
  </mergeCells>
  <pageMargins left="0.25" right="0.25" top="0.75" bottom="0.75" header="0.3" footer="0.3"/>
  <pageSetup paperSize="9" scale="37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8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M6" sqref="M6:N19"/>
    </sheetView>
  </sheetViews>
  <sheetFormatPr defaultRowHeight="15"/>
  <cols>
    <col min="1" max="1" width="5.5703125" style="38" customWidth="1"/>
    <col min="2" max="2" width="34.28515625" style="38" customWidth="1"/>
    <col min="3" max="3" width="12.7109375" style="38" customWidth="1"/>
    <col min="4" max="4" width="9.28515625" style="38" customWidth="1"/>
    <col min="5" max="5" width="11.28515625" style="38" customWidth="1"/>
    <col min="6" max="6" width="53.140625" style="38" customWidth="1"/>
    <col min="7" max="7" width="16.42578125" style="38" customWidth="1"/>
    <col min="8" max="8" width="31.140625" style="38" customWidth="1"/>
    <col min="9" max="10" width="9.140625" style="38" customWidth="1"/>
    <col min="11" max="11" width="15.28515625" style="38" customWidth="1"/>
    <col min="12" max="12" width="13.140625" style="38" customWidth="1"/>
    <col min="13" max="13" width="21.28515625" style="38" customWidth="1"/>
    <col min="14" max="14" width="6.42578125" style="38" customWidth="1"/>
    <col min="15" max="15" width="22.85546875" style="38" customWidth="1"/>
    <col min="16" max="16" width="19.7109375" style="38" customWidth="1"/>
    <col min="17" max="17" width="18.1406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0" t="s">
        <v>1044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spans="1:17" ht="81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1256</v>
      </c>
      <c r="F4" s="39" t="s">
        <v>1205</v>
      </c>
      <c r="G4" s="5" t="s">
        <v>37</v>
      </c>
      <c r="H4" s="7" t="s">
        <v>1219</v>
      </c>
      <c r="I4" s="5" t="s">
        <v>8</v>
      </c>
      <c r="J4" s="175" t="s">
        <v>9</v>
      </c>
      <c r="K4" s="4" t="s">
        <v>10</v>
      </c>
      <c r="L4" s="8" t="s">
        <v>1090</v>
      </c>
      <c r="M4" s="9" t="s">
        <v>11</v>
      </c>
      <c r="N4" s="9" t="s">
        <v>12</v>
      </c>
      <c r="O4" s="65" t="s">
        <v>1195</v>
      </c>
      <c r="P4" s="10" t="s">
        <v>1197</v>
      </c>
      <c r="Q4" s="175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>
      <c r="A6" s="175" t="s">
        <v>13</v>
      </c>
      <c r="B6" s="431" t="s">
        <v>688</v>
      </c>
      <c r="C6" s="175">
        <v>1</v>
      </c>
      <c r="D6" s="175" t="s">
        <v>152</v>
      </c>
      <c r="E6" s="175">
        <v>1</v>
      </c>
      <c r="F6" s="422" t="s">
        <v>689</v>
      </c>
      <c r="G6" s="175"/>
      <c r="H6" s="175"/>
      <c r="I6" s="175"/>
      <c r="J6" s="175"/>
      <c r="K6" s="175"/>
      <c r="L6" s="175"/>
      <c r="M6" s="280"/>
      <c r="N6" s="150"/>
      <c r="O6" s="20">
        <f>ROUND(M6*N6+M6,2)</f>
        <v>0</v>
      </c>
      <c r="P6" s="247">
        <f>ROUND(H6*M6,2)</f>
        <v>0</v>
      </c>
      <c r="Q6" s="41">
        <f>ROUND(P6*N6+P6,2)</f>
        <v>0</v>
      </c>
    </row>
    <row r="7" spans="1:17">
      <c r="A7" s="175" t="s">
        <v>14</v>
      </c>
      <c r="B7" s="431"/>
      <c r="C7" s="175">
        <v>2</v>
      </c>
      <c r="D7" s="175" t="s">
        <v>152</v>
      </c>
      <c r="E7" s="175">
        <v>1</v>
      </c>
      <c r="F7" s="422"/>
      <c r="G7" s="175"/>
      <c r="H7" s="175"/>
      <c r="I7" s="175"/>
      <c r="J7" s="175"/>
      <c r="K7" s="175"/>
      <c r="L7" s="175"/>
      <c r="M7" s="280"/>
      <c r="N7" s="150"/>
      <c r="O7" s="20">
        <f t="shared" ref="O7:O19" si="0">ROUND(M7*N7+M7,2)</f>
        <v>0</v>
      </c>
      <c r="P7" s="247">
        <f t="shared" ref="P7:P19" si="1">ROUND(H7*M7,2)</f>
        <v>0</v>
      </c>
      <c r="Q7" s="41">
        <f t="shared" ref="Q7:Q19" si="2">ROUND(P7*N7+P7,2)</f>
        <v>0</v>
      </c>
    </row>
    <row r="8" spans="1:17">
      <c r="A8" s="175" t="s">
        <v>15</v>
      </c>
      <c r="B8" s="431"/>
      <c r="C8" s="175">
        <v>3</v>
      </c>
      <c r="D8" s="175" t="s">
        <v>152</v>
      </c>
      <c r="E8" s="175">
        <v>440</v>
      </c>
      <c r="F8" s="422"/>
      <c r="G8" s="175"/>
      <c r="H8" s="175"/>
      <c r="I8" s="175"/>
      <c r="J8" s="175"/>
      <c r="K8" s="175"/>
      <c r="L8" s="175"/>
      <c r="M8" s="280"/>
      <c r="N8" s="150"/>
      <c r="O8" s="20">
        <f t="shared" si="0"/>
        <v>0</v>
      </c>
      <c r="P8" s="247">
        <f t="shared" si="1"/>
        <v>0</v>
      </c>
      <c r="Q8" s="41">
        <f t="shared" si="2"/>
        <v>0</v>
      </c>
    </row>
    <row r="9" spans="1:17">
      <c r="A9" s="175" t="s">
        <v>16</v>
      </c>
      <c r="B9" s="431"/>
      <c r="C9" s="175">
        <v>4</v>
      </c>
      <c r="D9" s="175" t="s">
        <v>152</v>
      </c>
      <c r="E9" s="175">
        <v>290</v>
      </c>
      <c r="F9" s="422"/>
      <c r="G9" s="175"/>
      <c r="H9" s="175"/>
      <c r="I9" s="175"/>
      <c r="J9" s="175"/>
      <c r="K9" s="175"/>
      <c r="L9" s="175"/>
      <c r="M9" s="280"/>
      <c r="N9" s="150"/>
      <c r="O9" s="20">
        <f t="shared" si="0"/>
        <v>0</v>
      </c>
      <c r="P9" s="247">
        <f t="shared" si="1"/>
        <v>0</v>
      </c>
      <c r="Q9" s="41">
        <f t="shared" si="2"/>
        <v>0</v>
      </c>
    </row>
    <row r="10" spans="1:17">
      <c r="A10" s="175" t="s">
        <v>17</v>
      </c>
      <c r="B10" s="431" t="s">
        <v>690</v>
      </c>
      <c r="C10" s="175" t="s">
        <v>691</v>
      </c>
      <c r="D10" s="175" t="s">
        <v>152</v>
      </c>
      <c r="E10" s="175">
        <v>20</v>
      </c>
      <c r="F10" s="422" t="s">
        <v>692</v>
      </c>
      <c r="G10" s="175"/>
      <c r="H10" s="175"/>
      <c r="I10" s="175"/>
      <c r="J10" s="175"/>
      <c r="K10" s="175"/>
      <c r="L10" s="175"/>
      <c r="M10" s="280"/>
      <c r="N10" s="150"/>
      <c r="O10" s="20">
        <f t="shared" si="0"/>
        <v>0</v>
      </c>
      <c r="P10" s="247">
        <f t="shared" si="1"/>
        <v>0</v>
      </c>
      <c r="Q10" s="41">
        <f t="shared" si="2"/>
        <v>0</v>
      </c>
    </row>
    <row r="11" spans="1:17">
      <c r="A11" s="175" t="s">
        <v>18</v>
      </c>
      <c r="B11" s="431"/>
      <c r="C11" s="175">
        <v>0</v>
      </c>
      <c r="D11" s="175" t="s">
        <v>152</v>
      </c>
      <c r="E11" s="175">
        <v>40</v>
      </c>
      <c r="F11" s="422"/>
      <c r="G11" s="175"/>
      <c r="H11" s="175"/>
      <c r="I11" s="175"/>
      <c r="J11" s="175"/>
      <c r="K11" s="175"/>
      <c r="L11" s="175"/>
      <c r="M11" s="280"/>
      <c r="N11" s="150"/>
      <c r="O11" s="20">
        <f t="shared" si="0"/>
        <v>0</v>
      </c>
      <c r="P11" s="247">
        <f t="shared" si="1"/>
        <v>0</v>
      </c>
      <c r="Q11" s="41">
        <f t="shared" si="2"/>
        <v>0</v>
      </c>
    </row>
    <row r="12" spans="1:17">
      <c r="A12" s="175" t="s">
        <v>19</v>
      </c>
      <c r="B12" s="431"/>
      <c r="C12" s="175">
        <v>1</v>
      </c>
      <c r="D12" s="175" t="s">
        <v>152</v>
      </c>
      <c r="E12" s="175">
        <v>14</v>
      </c>
      <c r="F12" s="422"/>
      <c r="G12" s="175"/>
      <c r="H12" s="175"/>
      <c r="I12" s="175"/>
      <c r="J12" s="175"/>
      <c r="K12" s="175"/>
      <c r="L12" s="175"/>
      <c r="M12" s="280"/>
      <c r="N12" s="150"/>
      <c r="O12" s="20">
        <f t="shared" si="0"/>
        <v>0</v>
      </c>
      <c r="P12" s="247">
        <f t="shared" si="1"/>
        <v>0</v>
      </c>
      <c r="Q12" s="41">
        <f t="shared" si="2"/>
        <v>0</v>
      </c>
    </row>
    <row r="13" spans="1:17">
      <c r="A13" s="175" t="s">
        <v>20</v>
      </c>
      <c r="B13" s="431"/>
      <c r="C13" s="175">
        <v>2</v>
      </c>
      <c r="D13" s="175" t="s">
        <v>152</v>
      </c>
      <c r="E13" s="175">
        <v>10</v>
      </c>
      <c r="F13" s="422"/>
      <c r="G13" s="175"/>
      <c r="H13" s="175"/>
      <c r="I13" s="175"/>
      <c r="J13" s="175"/>
      <c r="K13" s="175"/>
      <c r="L13" s="175"/>
      <c r="M13" s="280"/>
      <c r="N13" s="150"/>
      <c r="O13" s="20">
        <f t="shared" si="0"/>
        <v>0</v>
      </c>
      <c r="P13" s="247">
        <f t="shared" si="1"/>
        <v>0</v>
      </c>
      <c r="Q13" s="41">
        <f t="shared" si="2"/>
        <v>0</v>
      </c>
    </row>
    <row r="14" spans="1:17">
      <c r="A14" s="175" t="s">
        <v>21</v>
      </c>
      <c r="B14" s="431" t="s">
        <v>693</v>
      </c>
      <c r="C14" s="175">
        <v>2</v>
      </c>
      <c r="D14" s="175" t="s">
        <v>152</v>
      </c>
      <c r="E14" s="175">
        <v>2</v>
      </c>
      <c r="F14" s="422" t="s">
        <v>694</v>
      </c>
      <c r="G14" s="175"/>
      <c r="H14" s="175"/>
      <c r="I14" s="175"/>
      <c r="J14" s="175"/>
      <c r="K14" s="175"/>
      <c r="L14" s="175"/>
      <c r="M14" s="281"/>
      <c r="N14" s="150"/>
      <c r="O14" s="20">
        <f t="shared" si="0"/>
        <v>0</v>
      </c>
      <c r="P14" s="247">
        <f t="shared" si="1"/>
        <v>0</v>
      </c>
      <c r="Q14" s="41">
        <f t="shared" si="2"/>
        <v>0</v>
      </c>
    </row>
    <row r="15" spans="1:17">
      <c r="A15" s="175" t="s">
        <v>22</v>
      </c>
      <c r="B15" s="431"/>
      <c r="C15" s="175">
        <v>3</v>
      </c>
      <c r="D15" s="175" t="s">
        <v>152</v>
      </c>
      <c r="E15" s="175">
        <v>12</v>
      </c>
      <c r="F15" s="422"/>
      <c r="G15" s="175"/>
      <c r="H15" s="175"/>
      <c r="I15" s="175"/>
      <c r="J15" s="175"/>
      <c r="K15" s="175"/>
      <c r="L15" s="175"/>
      <c r="M15" s="281"/>
      <c r="N15" s="150"/>
      <c r="O15" s="20">
        <f t="shared" si="0"/>
        <v>0</v>
      </c>
      <c r="P15" s="247">
        <f t="shared" si="1"/>
        <v>0</v>
      </c>
      <c r="Q15" s="41">
        <f t="shared" si="2"/>
        <v>0</v>
      </c>
    </row>
    <row r="16" spans="1:17">
      <c r="A16" s="175" t="s">
        <v>23</v>
      </c>
      <c r="B16" s="431"/>
      <c r="C16" s="175">
        <v>4</v>
      </c>
      <c r="D16" s="175" t="s">
        <v>152</v>
      </c>
      <c r="E16" s="175">
        <v>2</v>
      </c>
      <c r="F16" s="422"/>
      <c r="G16" s="175"/>
      <c r="H16" s="175"/>
      <c r="I16" s="175"/>
      <c r="J16" s="175"/>
      <c r="K16" s="175"/>
      <c r="L16" s="175"/>
      <c r="M16" s="281"/>
      <c r="N16" s="150"/>
      <c r="O16" s="20">
        <f t="shared" si="0"/>
        <v>0</v>
      </c>
      <c r="P16" s="247">
        <f t="shared" si="1"/>
        <v>0</v>
      </c>
      <c r="Q16" s="41">
        <f t="shared" si="2"/>
        <v>0</v>
      </c>
    </row>
    <row r="17" spans="1:17">
      <c r="A17" s="175" t="s">
        <v>24</v>
      </c>
      <c r="B17" s="431" t="s">
        <v>695</v>
      </c>
      <c r="C17" s="175">
        <v>0</v>
      </c>
      <c r="D17" s="175" t="s">
        <v>152</v>
      </c>
      <c r="E17" s="175">
        <v>1</v>
      </c>
      <c r="F17" s="422" t="s">
        <v>696</v>
      </c>
      <c r="G17" s="175"/>
      <c r="H17" s="175"/>
      <c r="I17" s="175"/>
      <c r="J17" s="175"/>
      <c r="K17" s="175"/>
      <c r="L17" s="175"/>
      <c r="M17" s="281"/>
      <c r="N17" s="150"/>
      <c r="O17" s="20">
        <f t="shared" si="0"/>
        <v>0</v>
      </c>
      <c r="P17" s="247">
        <f t="shared" si="1"/>
        <v>0</v>
      </c>
      <c r="Q17" s="41">
        <f t="shared" si="2"/>
        <v>0</v>
      </c>
    </row>
    <row r="18" spans="1:17">
      <c r="A18" s="175" t="s">
        <v>25</v>
      </c>
      <c r="B18" s="431"/>
      <c r="C18" s="175">
        <v>1</v>
      </c>
      <c r="D18" s="175" t="s">
        <v>152</v>
      </c>
      <c r="E18" s="175">
        <v>1</v>
      </c>
      <c r="F18" s="422"/>
      <c r="G18" s="175"/>
      <c r="H18" s="175"/>
      <c r="I18" s="175"/>
      <c r="J18" s="175"/>
      <c r="K18" s="175"/>
      <c r="L18" s="175"/>
      <c r="M18" s="281"/>
      <c r="N18" s="150"/>
      <c r="O18" s="20">
        <f t="shared" si="0"/>
        <v>0</v>
      </c>
      <c r="P18" s="247">
        <f t="shared" si="1"/>
        <v>0</v>
      </c>
      <c r="Q18" s="41">
        <f t="shared" si="2"/>
        <v>0</v>
      </c>
    </row>
    <row r="19" spans="1:17">
      <c r="A19" s="175" t="s">
        <v>26</v>
      </c>
      <c r="B19" s="431"/>
      <c r="C19" s="175">
        <v>2</v>
      </c>
      <c r="D19" s="175" t="s">
        <v>152</v>
      </c>
      <c r="E19" s="175">
        <v>1</v>
      </c>
      <c r="F19" s="422"/>
      <c r="G19" s="175"/>
      <c r="H19" s="175"/>
      <c r="I19" s="175"/>
      <c r="J19" s="175"/>
      <c r="K19" s="175"/>
      <c r="L19" s="175"/>
      <c r="M19" s="281"/>
      <c r="N19" s="150"/>
      <c r="O19" s="20">
        <f t="shared" si="0"/>
        <v>0</v>
      </c>
      <c r="P19" s="247">
        <f t="shared" si="1"/>
        <v>0</v>
      </c>
      <c r="Q19" s="41">
        <f t="shared" si="2"/>
        <v>0</v>
      </c>
    </row>
    <row r="20" spans="1:17" ht="15" customHeight="1">
      <c r="A20" s="424" t="s">
        <v>1245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17">
        <f>SUM(P6:P19)</f>
        <v>0</v>
      </c>
      <c r="Q20" s="17">
        <f>SUM(Q6:Q19)</f>
        <v>0</v>
      </c>
    </row>
    <row r="21" spans="1:17" ht="15" customHeight="1">
      <c r="A21" s="424" t="s">
        <v>1247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61">
        <f>0.7*P20</f>
        <v>0</v>
      </c>
      <c r="Q21" s="61">
        <f>0.7*Q20</f>
        <v>0</v>
      </c>
    </row>
    <row r="22" spans="1:17">
      <c r="A22" s="453" t="s">
        <v>1235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453"/>
      <c r="P22" s="61">
        <f>1.2*P20</f>
        <v>0</v>
      </c>
      <c r="Q22" s="61">
        <f>1.2*Q20</f>
        <v>0</v>
      </c>
    </row>
    <row r="23" spans="1:17">
      <c r="A23" s="430" t="s">
        <v>697</v>
      </c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0"/>
    </row>
    <row r="24" spans="1:17" ht="49.5" customHeight="1">
      <c r="A24" s="427" t="s">
        <v>1243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</row>
    <row r="25" spans="1:17" ht="47.25" customHeight="1">
      <c r="A25" s="427" t="s">
        <v>1244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</row>
    <row r="26" spans="1:17" ht="34.5" customHeight="1">
      <c r="A26" s="428" t="s">
        <v>1236</v>
      </c>
      <c r="B26" s="428"/>
      <c r="C26" s="428"/>
      <c r="D26" s="428"/>
      <c r="E26" s="428"/>
      <c r="F26" s="428" t="s">
        <v>1237</v>
      </c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</row>
    <row r="27" spans="1:17" ht="29.25" customHeight="1">
      <c r="A27" s="429" t="s">
        <v>1238</v>
      </c>
      <c r="B27" s="429"/>
      <c r="C27" s="429"/>
      <c r="D27" s="429"/>
      <c r="E27" s="429"/>
      <c r="F27" s="428" t="s">
        <v>1239</v>
      </c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</row>
    <row r="28" spans="1:17" ht="44.25" customHeight="1">
      <c r="A28" s="427" t="s">
        <v>1240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</row>
  </sheetData>
  <mergeCells count="22">
    <mergeCell ref="A28:Q28"/>
    <mergeCell ref="A24:Q24"/>
    <mergeCell ref="A25:Q25"/>
    <mergeCell ref="A26:E26"/>
    <mergeCell ref="F26:Q26"/>
    <mergeCell ref="A27:E27"/>
    <mergeCell ref="F27:Q27"/>
    <mergeCell ref="A22:O22"/>
    <mergeCell ref="A23:Q23"/>
    <mergeCell ref="B14:B16"/>
    <mergeCell ref="F14:F16"/>
    <mergeCell ref="B17:B19"/>
    <mergeCell ref="F17:F19"/>
    <mergeCell ref="A20:O20"/>
    <mergeCell ref="A21:O21"/>
    <mergeCell ref="A1:Q1"/>
    <mergeCell ref="A2:Q2"/>
    <mergeCell ref="B10:B13"/>
    <mergeCell ref="F10:F13"/>
    <mergeCell ref="A3:Q3"/>
    <mergeCell ref="B6:B9"/>
    <mergeCell ref="F6:F9"/>
  </mergeCells>
  <pageMargins left="0.25" right="0.25" top="0.75" bottom="0.75" header="0.3" footer="0.3"/>
  <pageSetup paperSize="9" scale="4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6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N6" sqref="N6:O17"/>
    </sheetView>
  </sheetViews>
  <sheetFormatPr defaultRowHeight="15"/>
  <cols>
    <col min="1" max="1" width="5.85546875" style="38" customWidth="1"/>
    <col min="2" max="2" width="37.5703125" style="38" customWidth="1"/>
    <col min="3" max="3" width="9.7109375" style="38" customWidth="1"/>
    <col min="4" max="4" width="11.42578125" style="38" customWidth="1"/>
    <col min="5" max="5" width="26.140625" style="38" customWidth="1"/>
    <col min="6" max="6" width="17.42578125" style="38" customWidth="1"/>
    <col min="7" max="7" width="73" style="38" customWidth="1"/>
    <col min="8" max="9" width="26.140625" style="38" customWidth="1"/>
    <col min="10" max="11" width="9.140625" style="38" customWidth="1"/>
    <col min="12" max="12" width="11.85546875" style="38" customWidth="1"/>
    <col min="13" max="13" width="12.140625" style="38" customWidth="1"/>
    <col min="14" max="14" width="17.42578125" style="38" customWidth="1"/>
    <col min="15" max="15" width="6.42578125" style="38" customWidth="1"/>
    <col min="16" max="16" width="17.85546875" style="38" customWidth="1"/>
    <col min="17" max="17" width="17.5703125" style="38" customWidth="1"/>
    <col min="18" max="18" width="13.855468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0" t="s">
        <v>1045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1"/>
    </row>
    <row r="4" spans="1:18" ht="102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1254</v>
      </c>
      <c r="F4" s="5" t="s">
        <v>5</v>
      </c>
      <c r="G4" s="39" t="s">
        <v>1205</v>
      </c>
      <c r="H4" s="5" t="s">
        <v>37</v>
      </c>
      <c r="I4" s="7" t="s">
        <v>1220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82.5" customHeight="1">
      <c r="A6" s="175" t="s">
        <v>13</v>
      </c>
      <c r="B6" s="185" t="s">
        <v>698</v>
      </c>
      <c r="C6" s="175" t="s">
        <v>40</v>
      </c>
      <c r="D6" s="175" t="s">
        <v>152</v>
      </c>
      <c r="E6" s="175">
        <v>110</v>
      </c>
      <c r="F6" s="175">
        <v>1</v>
      </c>
      <c r="G6" s="259" t="s">
        <v>699</v>
      </c>
      <c r="H6" s="175"/>
      <c r="I6" s="175"/>
      <c r="J6" s="15"/>
      <c r="K6" s="15"/>
      <c r="L6" s="15"/>
      <c r="M6" s="15"/>
      <c r="N6" s="207"/>
      <c r="O6" s="282"/>
      <c r="P6" s="20">
        <f>ROUND(N6*O6+N6,2)</f>
        <v>0</v>
      </c>
      <c r="Q6" s="247">
        <f>ROUND(I6*N6,2)</f>
        <v>0</v>
      </c>
      <c r="R6" s="41">
        <f>ROUND(Q6*O6+Q6,2)</f>
        <v>0</v>
      </c>
    </row>
    <row r="7" spans="1:18" ht="46.5" customHeight="1">
      <c r="A7" s="175" t="s">
        <v>14</v>
      </c>
      <c r="B7" s="185" t="s">
        <v>700</v>
      </c>
      <c r="C7" s="175" t="s">
        <v>40</v>
      </c>
      <c r="D7" s="175" t="s">
        <v>152</v>
      </c>
      <c r="E7" s="175">
        <v>35</v>
      </c>
      <c r="F7" s="175">
        <v>1</v>
      </c>
      <c r="G7" s="178" t="s">
        <v>701</v>
      </c>
      <c r="H7" s="175"/>
      <c r="I7" s="175"/>
      <c r="J7" s="15"/>
      <c r="K7" s="15"/>
      <c r="L7" s="15"/>
      <c r="M7" s="15"/>
      <c r="N7" s="207"/>
      <c r="O7" s="282"/>
      <c r="P7" s="20">
        <f t="shared" ref="P7:P17" si="0">ROUND(N7*O7+N7,2)</f>
        <v>0</v>
      </c>
      <c r="Q7" s="247">
        <f t="shared" ref="Q7:Q17" si="1">ROUND(I7*N7,2)</f>
        <v>0</v>
      </c>
      <c r="R7" s="41">
        <f t="shared" ref="R7:R17" si="2">ROUND(Q7*O7+Q7,2)</f>
        <v>0</v>
      </c>
    </row>
    <row r="8" spans="1:18" ht="42" customHeight="1">
      <c r="A8" s="175" t="s">
        <v>15</v>
      </c>
      <c r="B8" s="185" t="s">
        <v>702</v>
      </c>
      <c r="C8" s="175" t="s">
        <v>40</v>
      </c>
      <c r="D8" s="175" t="s">
        <v>152</v>
      </c>
      <c r="E8" s="175">
        <v>25</v>
      </c>
      <c r="F8" s="175">
        <v>1</v>
      </c>
      <c r="G8" s="178" t="s">
        <v>703</v>
      </c>
      <c r="H8" s="175"/>
      <c r="I8" s="175"/>
      <c r="J8" s="15"/>
      <c r="K8" s="15"/>
      <c r="L8" s="15"/>
      <c r="M8" s="15"/>
      <c r="N8" s="207"/>
      <c r="O8" s="282"/>
      <c r="P8" s="20">
        <f t="shared" si="0"/>
        <v>0</v>
      </c>
      <c r="Q8" s="247">
        <f t="shared" si="1"/>
        <v>0</v>
      </c>
      <c r="R8" s="41">
        <f t="shared" si="2"/>
        <v>0</v>
      </c>
    </row>
    <row r="9" spans="1:18" ht="28.5" customHeight="1">
      <c r="A9" s="175" t="s">
        <v>16</v>
      </c>
      <c r="B9" s="185" t="s">
        <v>704</v>
      </c>
      <c r="C9" s="175" t="s">
        <v>40</v>
      </c>
      <c r="D9" s="175" t="s">
        <v>152</v>
      </c>
      <c r="E9" s="175">
        <v>5</v>
      </c>
      <c r="F9" s="175">
        <v>1</v>
      </c>
      <c r="G9" s="178" t="s">
        <v>705</v>
      </c>
      <c r="H9" s="175"/>
      <c r="I9" s="175"/>
      <c r="J9" s="15"/>
      <c r="K9" s="15"/>
      <c r="L9" s="15"/>
      <c r="M9" s="15"/>
      <c r="N9" s="207"/>
      <c r="O9" s="282"/>
      <c r="P9" s="20">
        <f t="shared" si="0"/>
        <v>0</v>
      </c>
      <c r="Q9" s="247">
        <f t="shared" si="1"/>
        <v>0</v>
      </c>
      <c r="R9" s="41">
        <f t="shared" si="2"/>
        <v>0</v>
      </c>
    </row>
    <row r="10" spans="1:18" ht="52.5" customHeight="1">
      <c r="A10" s="175" t="s">
        <v>17</v>
      </c>
      <c r="B10" s="185" t="s">
        <v>706</v>
      </c>
      <c r="C10" s="175" t="s">
        <v>40</v>
      </c>
      <c r="D10" s="175" t="s">
        <v>152</v>
      </c>
      <c r="E10" s="175">
        <v>5</v>
      </c>
      <c r="F10" s="175">
        <v>1</v>
      </c>
      <c r="G10" s="178" t="s">
        <v>707</v>
      </c>
      <c r="H10" s="175"/>
      <c r="I10" s="175"/>
      <c r="J10" s="15"/>
      <c r="K10" s="15"/>
      <c r="L10" s="15"/>
      <c r="M10" s="15"/>
      <c r="N10" s="207"/>
      <c r="O10" s="282"/>
      <c r="P10" s="20">
        <f t="shared" si="0"/>
        <v>0</v>
      </c>
      <c r="Q10" s="247">
        <f t="shared" si="1"/>
        <v>0</v>
      </c>
      <c r="R10" s="41">
        <f t="shared" si="2"/>
        <v>0</v>
      </c>
    </row>
    <row r="11" spans="1:18" ht="39" customHeight="1">
      <c r="A11" s="175" t="s">
        <v>18</v>
      </c>
      <c r="B11" s="185" t="s">
        <v>708</v>
      </c>
      <c r="C11" s="175" t="s">
        <v>709</v>
      </c>
      <c r="D11" s="175" t="s">
        <v>152</v>
      </c>
      <c r="E11" s="175">
        <v>2</v>
      </c>
      <c r="F11" s="175">
        <v>1</v>
      </c>
      <c r="G11" s="178" t="s">
        <v>710</v>
      </c>
      <c r="H11" s="175"/>
      <c r="I11" s="175"/>
      <c r="J11" s="15"/>
      <c r="K11" s="15"/>
      <c r="L11" s="15"/>
      <c r="M11" s="15"/>
      <c r="N11" s="207"/>
      <c r="O11" s="282"/>
      <c r="P11" s="20">
        <f t="shared" si="0"/>
        <v>0</v>
      </c>
      <c r="Q11" s="247">
        <f t="shared" si="1"/>
        <v>0</v>
      </c>
      <c r="R11" s="41">
        <f t="shared" si="2"/>
        <v>0</v>
      </c>
    </row>
    <row r="12" spans="1:18" ht="39.75" customHeight="1">
      <c r="A12" s="175" t="s">
        <v>19</v>
      </c>
      <c r="B12" s="185" t="s">
        <v>711</v>
      </c>
      <c r="C12" s="175" t="s">
        <v>712</v>
      </c>
      <c r="D12" s="175" t="s">
        <v>152</v>
      </c>
      <c r="E12" s="175">
        <v>3</v>
      </c>
      <c r="F12" s="175">
        <v>1</v>
      </c>
      <c r="G12" s="178" t="s">
        <v>713</v>
      </c>
      <c r="H12" s="175"/>
      <c r="I12" s="175"/>
      <c r="J12" s="15"/>
      <c r="K12" s="15"/>
      <c r="L12" s="15"/>
      <c r="M12" s="15"/>
      <c r="N12" s="207"/>
      <c r="O12" s="282"/>
      <c r="P12" s="20">
        <f t="shared" si="0"/>
        <v>0</v>
      </c>
      <c r="Q12" s="247">
        <f t="shared" si="1"/>
        <v>0</v>
      </c>
      <c r="R12" s="41">
        <f t="shared" si="2"/>
        <v>0</v>
      </c>
    </row>
    <row r="13" spans="1:18" ht="39" customHeight="1">
      <c r="A13" s="175" t="s">
        <v>20</v>
      </c>
      <c r="B13" s="185" t="s">
        <v>714</v>
      </c>
      <c r="C13" s="175" t="s">
        <v>715</v>
      </c>
      <c r="D13" s="175" t="s">
        <v>152</v>
      </c>
      <c r="E13" s="175">
        <v>3</v>
      </c>
      <c r="F13" s="175">
        <v>1</v>
      </c>
      <c r="G13" s="178" t="s">
        <v>716</v>
      </c>
      <c r="H13" s="175"/>
      <c r="I13" s="175"/>
      <c r="J13" s="15"/>
      <c r="K13" s="15"/>
      <c r="L13" s="15"/>
      <c r="M13" s="15"/>
      <c r="N13" s="207"/>
      <c r="O13" s="282"/>
      <c r="P13" s="20">
        <f t="shared" si="0"/>
        <v>0</v>
      </c>
      <c r="Q13" s="247">
        <f t="shared" si="1"/>
        <v>0</v>
      </c>
      <c r="R13" s="41">
        <f t="shared" si="2"/>
        <v>0</v>
      </c>
    </row>
    <row r="14" spans="1:18">
      <c r="A14" s="175" t="s">
        <v>21</v>
      </c>
      <c r="B14" s="185" t="s">
        <v>717</v>
      </c>
      <c r="C14" s="175" t="s">
        <v>40</v>
      </c>
      <c r="D14" s="175" t="s">
        <v>152</v>
      </c>
      <c r="E14" s="175">
        <v>110</v>
      </c>
      <c r="F14" s="175">
        <v>1</v>
      </c>
      <c r="G14" s="178" t="s">
        <v>718</v>
      </c>
      <c r="H14" s="175"/>
      <c r="I14" s="175"/>
      <c r="J14" s="15"/>
      <c r="K14" s="15"/>
      <c r="L14" s="15"/>
      <c r="M14" s="15"/>
      <c r="N14" s="207"/>
      <c r="O14" s="282"/>
      <c r="P14" s="20">
        <f t="shared" si="0"/>
        <v>0</v>
      </c>
      <c r="Q14" s="247">
        <f t="shared" si="1"/>
        <v>0</v>
      </c>
      <c r="R14" s="41">
        <f t="shared" si="2"/>
        <v>0</v>
      </c>
    </row>
    <row r="15" spans="1:18" ht="45.75" customHeight="1">
      <c r="A15" s="175" t="s">
        <v>22</v>
      </c>
      <c r="B15" s="185" t="s">
        <v>719</v>
      </c>
      <c r="C15" s="175" t="s">
        <v>40</v>
      </c>
      <c r="D15" s="175" t="s">
        <v>152</v>
      </c>
      <c r="E15" s="175">
        <v>1</v>
      </c>
      <c r="F15" s="175">
        <v>1</v>
      </c>
      <c r="G15" s="178" t="s">
        <v>720</v>
      </c>
      <c r="H15" s="175"/>
      <c r="I15" s="175"/>
      <c r="J15" s="15"/>
      <c r="K15" s="15"/>
      <c r="L15" s="15"/>
      <c r="M15" s="15"/>
      <c r="N15" s="207"/>
      <c r="O15" s="282"/>
      <c r="P15" s="20">
        <f t="shared" si="0"/>
        <v>0</v>
      </c>
      <c r="Q15" s="247">
        <f t="shared" si="1"/>
        <v>0</v>
      </c>
      <c r="R15" s="41">
        <f t="shared" si="2"/>
        <v>0</v>
      </c>
    </row>
    <row r="16" spans="1:18">
      <c r="A16" s="175" t="s">
        <v>23</v>
      </c>
      <c r="B16" s="174" t="s">
        <v>721</v>
      </c>
      <c r="C16" s="175" t="s">
        <v>40</v>
      </c>
      <c r="D16" s="175" t="s">
        <v>152</v>
      </c>
      <c r="E16" s="175">
        <v>1</v>
      </c>
      <c r="F16" s="175">
        <v>1</v>
      </c>
      <c r="G16" s="178" t="s">
        <v>722</v>
      </c>
      <c r="H16" s="175"/>
      <c r="I16" s="175"/>
      <c r="J16" s="15"/>
      <c r="K16" s="15"/>
      <c r="L16" s="15"/>
      <c r="M16" s="15"/>
      <c r="N16" s="207"/>
      <c r="O16" s="282"/>
      <c r="P16" s="20">
        <f t="shared" si="0"/>
        <v>0</v>
      </c>
      <c r="Q16" s="247">
        <f t="shared" si="1"/>
        <v>0</v>
      </c>
      <c r="R16" s="41">
        <f t="shared" si="2"/>
        <v>0</v>
      </c>
    </row>
    <row r="17" spans="1:18" ht="29.25" customHeight="1">
      <c r="A17" s="175" t="s">
        <v>24</v>
      </c>
      <c r="B17" s="174" t="s">
        <v>723</v>
      </c>
      <c r="C17" s="175" t="s">
        <v>40</v>
      </c>
      <c r="D17" s="175" t="s">
        <v>152</v>
      </c>
      <c r="E17" s="175">
        <v>60</v>
      </c>
      <c r="F17" s="175">
        <v>1</v>
      </c>
      <c r="G17" s="174" t="s">
        <v>724</v>
      </c>
      <c r="H17" s="175"/>
      <c r="I17" s="175"/>
      <c r="J17" s="15"/>
      <c r="K17" s="15"/>
      <c r="L17" s="15"/>
      <c r="M17" s="15"/>
      <c r="N17" s="207"/>
      <c r="O17" s="282"/>
      <c r="P17" s="20">
        <f t="shared" si="0"/>
        <v>0</v>
      </c>
      <c r="Q17" s="247">
        <f t="shared" si="1"/>
        <v>0</v>
      </c>
      <c r="R17" s="41">
        <f t="shared" si="2"/>
        <v>0</v>
      </c>
    </row>
    <row r="18" spans="1:18" ht="15" customHeight="1">
      <c r="A18" s="424" t="s">
        <v>1245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3">
        <f>SUM(Q6:Q17)</f>
        <v>0</v>
      </c>
      <c r="R18" s="98">
        <f>SUM(R6:R17)</f>
        <v>0</v>
      </c>
    </row>
    <row r="19" spans="1:18" ht="15" customHeight="1">
      <c r="A19" s="425" t="s">
        <v>1246</v>
      </c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153">
        <f>0.7*Q18</f>
        <v>0</v>
      </c>
      <c r="R19" s="283">
        <f>0.7*R18</f>
        <v>0</v>
      </c>
    </row>
    <row r="20" spans="1:18">
      <c r="A20" s="426" t="s">
        <v>1235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153">
        <f>1.2*Q18</f>
        <v>0</v>
      </c>
      <c r="R20" s="283">
        <f>1.2*R18</f>
        <v>0</v>
      </c>
    </row>
    <row r="21" spans="1:18">
      <c r="A21" s="465" t="s">
        <v>43</v>
      </c>
      <c r="B21" s="465"/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184"/>
    </row>
    <row r="22" spans="1:18" ht="49.5" customHeight="1">
      <c r="A22" s="427" t="s">
        <v>1243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</row>
    <row r="23" spans="1:18" ht="47.25" customHeight="1">
      <c r="A23" s="427" t="s">
        <v>1244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</row>
    <row r="24" spans="1:18" ht="34.5" customHeight="1">
      <c r="A24" s="428" t="s">
        <v>1236</v>
      </c>
      <c r="B24" s="428"/>
      <c r="C24" s="428"/>
      <c r="D24" s="428"/>
      <c r="E24" s="428"/>
      <c r="F24" s="428" t="s">
        <v>1237</v>
      </c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</row>
    <row r="25" spans="1:18" ht="29.25" customHeight="1">
      <c r="A25" s="429" t="s">
        <v>1238</v>
      </c>
      <c r="B25" s="429"/>
      <c r="C25" s="429"/>
      <c r="D25" s="429"/>
      <c r="E25" s="429"/>
      <c r="F25" s="429" t="s">
        <v>1239</v>
      </c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</row>
    <row r="26" spans="1:18" ht="44.25" customHeight="1">
      <c r="A26" s="428" t="s">
        <v>1240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</row>
  </sheetData>
  <mergeCells count="14">
    <mergeCell ref="A26:R26"/>
    <mergeCell ref="A22:R22"/>
    <mergeCell ref="A23:R23"/>
    <mergeCell ref="A24:E24"/>
    <mergeCell ref="F24:R24"/>
    <mergeCell ref="A25:E25"/>
    <mergeCell ref="F25:R25"/>
    <mergeCell ref="A21:Q21"/>
    <mergeCell ref="A20:P20"/>
    <mergeCell ref="A1:R1"/>
    <mergeCell ref="A2:R2"/>
    <mergeCell ref="A3:R3"/>
    <mergeCell ref="A18:P18"/>
    <mergeCell ref="A19:P19"/>
  </mergeCells>
  <pageMargins left="0.25" right="0.25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9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RowHeight="12.75"/>
  <cols>
    <col min="1" max="1" width="4.7109375" style="38" customWidth="1"/>
    <col min="2" max="2" width="31.7109375" style="38" customWidth="1"/>
    <col min="3" max="3" width="11.140625" style="38" customWidth="1"/>
    <col min="4" max="4" width="20" style="38" customWidth="1"/>
    <col min="5" max="5" width="17.42578125" style="38" customWidth="1"/>
    <col min="6" max="6" width="16.85546875" style="38" customWidth="1"/>
    <col min="7" max="7" width="59.28515625" style="38" customWidth="1"/>
    <col min="8" max="8" width="16.85546875" style="38" customWidth="1"/>
    <col min="9" max="9" width="26.7109375" style="38" customWidth="1"/>
    <col min="10" max="11" width="9.140625" style="38" customWidth="1"/>
    <col min="12" max="12" width="12.85546875" style="38" customWidth="1"/>
    <col min="13" max="13" width="9.140625" style="38" customWidth="1"/>
    <col min="14" max="14" width="21" style="38" customWidth="1"/>
    <col min="15" max="15" width="6.28515625" style="38" customWidth="1"/>
    <col min="16" max="16" width="20.28515625" style="38" customWidth="1"/>
    <col min="17" max="17" width="17.42578125" style="38" customWidth="1"/>
    <col min="18" max="18" width="16.42578125" style="38" customWidth="1"/>
    <col min="19" max="19" width="9.140625" style="38"/>
    <col min="20" max="16384" width="9.140625" style="2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32" t="s">
        <v>509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3"/>
    </row>
    <row r="4" spans="1:18" ht="114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7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38.25" customHeight="1">
      <c r="A6" s="6" t="s">
        <v>13</v>
      </c>
      <c r="B6" s="22" t="s">
        <v>510</v>
      </c>
      <c r="C6" s="6"/>
      <c r="D6" s="6" t="s">
        <v>511</v>
      </c>
      <c r="E6" s="6">
        <v>170</v>
      </c>
      <c r="F6" s="6">
        <v>1</v>
      </c>
      <c r="G6" s="14" t="s">
        <v>512</v>
      </c>
      <c r="H6" s="47"/>
      <c r="I6" s="6"/>
      <c r="J6" s="47"/>
      <c r="K6" s="47"/>
      <c r="L6" s="47"/>
      <c r="M6" s="47"/>
      <c r="N6" s="48"/>
      <c r="O6" s="49"/>
      <c r="P6" s="50">
        <f>ROUND(N6*O6+N6,2)</f>
        <v>0</v>
      </c>
      <c r="Q6" s="43">
        <f>ROUND(N6*I6,2)</f>
        <v>0</v>
      </c>
      <c r="R6" s="41">
        <f>ROUND(Q6*O6+Q6,2)</f>
        <v>0</v>
      </c>
    </row>
    <row r="7" spans="1:18" ht="78.75" customHeight="1">
      <c r="A7" s="6" t="s">
        <v>14</v>
      </c>
      <c r="B7" s="22" t="s">
        <v>513</v>
      </c>
      <c r="C7" s="6" t="s">
        <v>40</v>
      </c>
      <c r="D7" s="6" t="s">
        <v>360</v>
      </c>
      <c r="E7" s="6">
        <v>40</v>
      </c>
      <c r="F7" s="6">
        <v>1</v>
      </c>
      <c r="G7" s="14" t="s">
        <v>514</v>
      </c>
      <c r="H7" s="47"/>
      <c r="I7" s="6"/>
      <c r="J7" s="47"/>
      <c r="K7" s="47"/>
      <c r="L7" s="47"/>
      <c r="M7" s="47"/>
      <c r="N7" s="48"/>
      <c r="O7" s="49"/>
      <c r="P7" s="50">
        <f t="shared" ref="P7:P10" si="0">ROUND(N7*O7+N7,2)</f>
        <v>0</v>
      </c>
      <c r="Q7" s="43">
        <f t="shared" ref="Q7:Q10" si="1">ROUND(N7*I7,2)</f>
        <v>0</v>
      </c>
      <c r="R7" s="41">
        <f t="shared" ref="R7:R10" si="2">ROUND(Q7*O7+Q7,2)</f>
        <v>0</v>
      </c>
    </row>
    <row r="8" spans="1:18" ht="27.75" customHeight="1">
      <c r="A8" s="6" t="s">
        <v>15</v>
      </c>
      <c r="B8" s="22" t="s">
        <v>515</v>
      </c>
      <c r="C8" s="6" t="s">
        <v>40</v>
      </c>
      <c r="D8" s="6" t="s">
        <v>32</v>
      </c>
      <c r="E8" s="6">
        <v>15</v>
      </c>
      <c r="F8" s="6">
        <v>1</v>
      </c>
      <c r="G8" s="14" t="s">
        <v>515</v>
      </c>
      <c r="H8" s="47"/>
      <c r="I8" s="6"/>
      <c r="J8" s="47"/>
      <c r="K8" s="47"/>
      <c r="L8" s="47"/>
      <c r="M8" s="47"/>
      <c r="N8" s="48"/>
      <c r="O8" s="49"/>
      <c r="P8" s="50">
        <f t="shared" si="0"/>
        <v>0</v>
      </c>
      <c r="Q8" s="43">
        <f t="shared" si="1"/>
        <v>0</v>
      </c>
      <c r="R8" s="41">
        <f t="shared" si="2"/>
        <v>0</v>
      </c>
    </row>
    <row r="9" spans="1:18" ht="78.75" customHeight="1">
      <c r="A9" s="6" t="s">
        <v>16</v>
      </c>
      <c r="B9" s="22" t="s">
        <v>516</v>
      </c>
      <c r="C9" s="6" t="s">
        <v>40</v>
      </c>
      <c r="D9" s="6" t="s">
        <v>360</v>
      </c>
      <c r="E9" s="6">
        <v>1</v>
      </c>
      <c r="F9" s="6">
        <v>1</v>
      </c>
      <c r="G9" s="14" t="s">
        <v>517</v>
      </c>
      <c r="H9" s="47"/>
      <c r="I9" s="6"/>
      <c r="J9" s="47"/>
      <c r="K9" s="47"/>
      <c r="L9" s="47"/>
      <c r="M9" s="47"/>
      <c r="N9" s="48"/>
      <c r="O9" s="49"/>
      <c r="P9" s="50">
        <f t="shared" si="0"/>
        <v>0</v>
      </c>
      <c r="Q9" s="43">
        <f t="shared" si="1"/>
        <v>0</v>
      </c>
      <c r="R9" s="41">
        <f t="shared" si="2"/>
        <v>0</v>
      </c>
    </row>
    <row r="10" spans="1:18" ht="42" customHeight="1">
      <c r="A10" s="6" t="s">
        <v>17</v>
      </c>
      <c r="B10" s="51" t="s">
        <v>518</v>
      </c>
      <c r="C10" s="4" t="s">
        <v>519</v>
      </c>
      <c r="D10" s="6" t="s">
        <v>32</v>
      </c>
      <c r="E10" s="6">
        <v>2000</v>
      </c>
      <c r="F10" s="6">
        <v>1</v>
      </c>
      <c r="G10" s="52" t="s">
        <v>520</v>
      </c>
      <c r="H10" s="47"/>
      <c r="I10" s="6"/>
      <c r="J10" s="53"/>
      <c r="K10" s="47"/>
      <c r="L10" s="54"/>
      <c r="M10" s="54"/>
      <c r="N10" s="55"/>
      <c r="O10" s="49"/>
      <c r="P10" s="50">
        <f t="shared" si="0"/>
        <v>0</v>
      </c>
      <c r="Q10" s="43">
        <f t="shared" si="1"/>
        <v>0</v>
      </c>
      <c r="R10" s="41">
        <f t="shared" si="2"/>
        <v>0</v>
      </c>
    </row>
    <row r="11" spans="1:18" ht="21" customHeight="1">
      <c r="A11" s="424" t="s">
        <v>1241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56">
        <f>SUM(Q6:Q10)</f>
        <v>0</v>
      </c>
      <c r="R11" s="56">
        <f>SUM(R6:R10)</f>
        <v>0</v>
      </c>
    </row>
    <row r="12" spans="1:18" ht="21" customHeight="1">
      <c r="A12" s="425" t="s">
        <v>1242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1">
        <f>0.7*Q11</f>
        <v>0</v>
      </c>
      <c r="R12" s="41">
        <f>0.7*R11</f>
        <v>0</v>
      </c>
    </row>
    <row r="13" spans="1:18" ht="21" customHeight="1">
      <c r="A13" s="426" t="s">
        <v>1235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1">
        <f>1.2*Q11</f>
        <v>0</v>
      </c>
      <c r="R13" s="41">
        <f>1.2*R11</f>
        <v>0</v>
      </c>
    </row>
    <row r="14" spans="1:18" ht="21" customHeight="1">
      <c r="A14" s="430" t="s">
        <v>35</v>
      </c>
      <c r="B14" s="430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430"/>
      <c r="Q14" s="430"/>
      <c r="R14" s="430"/>
    </row>
    <row r="15" spans="1:18" customFormat="1" ht="49.5" customHeight="1">
      <c r="A15" s="427" t="s">
        <v>1243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</row>
    <row r="16" spans="1:18" customFormat="1" ht="47.25" customHeight="1">
      <c r="A16" s="427" t="s">
        <v>1244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</row>
    <row r="17" spans="1:18" customFormat="1" ht="34.5" customHeight="1">
      <c r="A17" s="428" t="s">
        <v>1236</v>
      </c>
      <c r="B17" s="428"/>
      <c r="C17" s="428"/>
      <c r="D17" s="428"/>
      <c r="E17" s="428"/>
      <c r="F17" s="428" t="s">
        <v>1237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</row>
    <row r="18" spans="1:18" customFormat="1" ht="29.25" customHeight="1">
      <c r="A18" s="429" t="s">
        <v>1238</v>
      </c>
      <c r="B18" s="429"/>
      <c r="C18" s="429"/>
      <c r="D18" s="429"/>
      <c r="E18" s="429"/>
      <c r="F18" s="429" t="s">
        <v>1239</v>
      </c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</row>
    <row r="19" spans="1:18" customFormat="1" ht="44.25" customHeight="1">
      <c r="A19" s="428" t="s">
        <v>1240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</row>
  </sheetData>
  <mergeCells count="14">
    <mergeCell ref="A19:R19"/>
    <mergeCell ref="A15:R15"/>
    <mergeCell ref="A16:R16"/>
    <mergeCell ref="A17:E17"/>
    <mergeCell ref="F17:R17"/>
    <mergeCell ref="A18:E18"/>
    <mergeCell ref="F18:R18"/>
    <mergeCell ref="A14:R14"/>
    <mergeCell ref="A1:R1"/>
    <mergeCell ref="A2:R2"/>
    <mergeCell ref="A3:R3"/>
    <mergeCell ref="A11:P11"/>
    <mergeCell ref="A12:P12"/>
    <mergeCell ref="A13:P13"/>
  </mergeCells>
  <pageMargins left="0.25" right="0.25" top="0.75" bottom="0.75" header="0.3" footer="0.3"/>
  <pageSetup paperSize="9" scale="43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7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N6" sqref="N6:O8"/>
    </sheetView>
  </sheetViews>
  <sheetFormatPr defaultRowHeight="15"/>
  <cols>
    <col min="1" max="1" width="4.28515625" style="38" customWidth="1"/>
    <col min="2" max="2" width="30.85546875" style="38" customWidth="1"/>
    <col min="3" max="3" width="14.42578125" style="38" customWidth="1"/>
    <col min="4" max="4" width="11.140625" style="38" customWidth="1"/>
    <col min="5" max="5" width="21.42578125" style="38" customWidth="1"/>
    <col min="6" max="6" width="20.42578125" style="38" customWidth="1"/>
    <col min="7" max="7" width="67.85546875" style="38" customWidth="1"/>
    <col min="8" max="9" width="33.140625" style="38" customWidth="1"/>
    <col min="10" max="11" width="9.140625" style="38" customWidth="1"/>
    <col min="12" max="12" width="12" style="38" customWidth="1"/>
    <col min="13" max="13" width="12.28515625" style="38" customWidth="1"/>
    <col min="14" max="14" width="21.85546875" style="38" customWidth="1"/>
    <col min="15" max="15" width="5.5703125" style="38" customWidth="1"/>
    <col min="16" max="16" width="23" style="38" customWidth="1"/>
    <col min="17" max="17" width="16.140625" style="38" customWidth="1"/>
    <col min="18" max="18" width="16.570312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0" t="s">
        <v>1046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1"/>
    </row>
    <row r="4" spans="1:18" ht="81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1254</v>
      </c>
      <c r="F4" s="5" t="s">
        <v>5</v>
      </c>
      <c r="G4" s="39" t="s">
        <v>1205</v>
      </c>
      <c r="H4" s="5" t="s">
        <v>37</v>
      </c>
      <c r="I4" s="7" t="s">
        <v>1221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1222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60" customHeight="1">
      <c r="A6" s="175" t="s">
        <v>13</v>
      </c>
      <c r="B6" s="174" t="s">
        <v>375</v>
      </c>
      <c r="C6" s="175" t="s">
        <v>40</v>
      </c>
      <c r="D6" s="175" t="s">
        <v>32</v>
      </c>
      <c r="E6" s="175">
        <v>100</v>
      </c>
      <c r="F6" s="175">
        <v>1</v>
      </c>
      <c r="G6" s="284" t="s">
        <v>376</v>
      </c>
      <c r="H6" s="175"/>
      <c r="I6" s="175"/>
      <c r="J6" s="175"/>
      <c r="K6" s="175"/>
      <c r="L6" s="175"/>
      <c r="M6" s="175"/>
      <c r="N6" s="280"/>
      <c r="O6" s="182"/>
      <c r="P6" s="20">
        <f>ROUND(N6*O6+N6,2)</f>
        <v>0</v>
      </c>
      <c r="Q6" s="247">
        <f>ROUND(I6*N6,2)</f>
        <v>0</v>
      </c>
      <c r="R6" s="41">
        <f>ROUND(Q6*O6+Q6,2)</f>
        <v>0</v>
      </c>
    </row>
    <row r="7" spans="1:18" ht="55.5" customHeight="1">
      <c r="A7" s="175" t="s">
        <v>14</v>
      </c>
      <c r="B7" s="174" t="s">
        <v>377</v>
      </c>
      <c r="C7" s="175" t="s">
        <v>40</v>
      </c>
      <c r="D7" s="175" t="s">
        <v>32</v>
      </c>
      <c r="E7" s="175">
        <v>50</v>
      </c>
      <c r="F7" s="175">
        <v>1</v>
      </c>
      <c r="G7" s="174" t="s">
        <v>378</v>
      </c>
      <c r="H7" s="175"/>
      <c r="I7" s="175"/>
      <c r="J7" s="175"/>
      <c r="K7" s="175"/>
      <c r="L7" s="175"/>
      <c r="M7" s="175"/>
      <c r="N7" s="61"/>
      <c r="O7" s="182"/>
      <c r="P7" s="20">
        <f t="shared" ref="P7:P8" si="0">ROUND(N7*O7+N7,2)</f>
        <v>0</v>
      </c>
      <c r="Q7" s="247">
        <f t="shared" ref="Q7:Q8" si="1">ROUND(I7*N7,2)</f>
        <v>0</v>
      </c>
      <c r="R7" s="41">
        <f t="shared" ref="R7:R8" si="2">ROUND(Q7*O7+Q7,2)</f>
        <v>0</v>
      </c>
    </row>
    <row r="8" spans="1:18" ht="88.5" customHeight="1">
      <c r="A8" s="175" t="s">
        <v>15</v>
      </c>
      <c r="B8" s="174" t="s">
        <v>379</v>
      </c>
      <c r="C8" s="175" t="s">
        <v>40</v>
      </c>
      <c r="D8" s="175" t="s">
        <v>32</v>
      </c>
      <c r="E8" s="175">
        <v>20</v>
      </c>
      <c r="F8" s="179">
        <v>1</v>
      </c>
      <c r="G8" s="174" t="s">
        <v>380</v>
      </c>
      <c r="H8" s="175"/>
      <c r="I8" s="175"/>
      <c r="J8" s="175"/>
      <c r="K8" s="175"/>
      <c r="L8" s="175"/>
      <c r="M8" s="175"/>
      <c r="N8" s="20"/>
      <c r="O8" s="182"/>
      <c r="P8" s="20">
        <f t="shared" si="0"/>
        <v>0</v>
      </c>
      <c r="Q8" s="247">
        <f t="shared" si="1"/>
        <v>0</v>
      </c>
      <c r="R8" s="41">
        <f t="shared" si="2"/>
        <v>0</v>
      </c>
    </row>
    <row r="9" spans="1:18" ht="15" customHeight="1">
      <c r="A9" s="424" t="s">
        <v>1245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17">
        <f>SUM(Q6:Q8)</f>
        <v>0</v>
      </c>
      <c r="R9" s="17">
        <f>SUM(R6:R8)</f>
        <v>0</v>
      </c>
    </row>
    <row r="10" spans="1:18" ht="15" customHeight="1">
      <c r="A10" s="425" t="s">
        <v>1246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61">
        <f>0.7*Q9</f>
        <v>0</v>
      </c>
      <c r="R10" s="61">
        <f>0.7*R9</f>
        <v>0</v>
      </c>
    </row>
    <row r="11" spans="1:18">
      <c r="A11" s="426" t="s">
        <v>1235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61">
        <f>1.2*Q9</f>
        <v>0</v>
      </c>
      <c r="R11" s="61">
        <f>1.2*R9</f>
        <v>0</v>
      </c>
    </row>
    <row r="12" spans="1:18">
      <c r="A12" s="461" t="s">
        <v>43</v>
      </c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184"/>
    </row>
    <row r="13" spans="1:18" ht="49.5" customHeight="1">
      <c r="A13" s="427" t="s">
        <v>1243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ht="47.25" customHeight="1">
      <c r="A14" s="427" t="s">
        <v>1244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</row>
    <row r="15" spans="1:18" ht="34.5" customHeight="1">
      <c r="A15" s="428" t="s">
        <v>1236</v>
      </c>
      <c r="B15" s="428"/>
      <c r="C15" s="428"/>
      <c r="D15" s="428"/>
      <c r="E15" s="428"/>
      <c r="F15" s="428" t="s">
        <v>1237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28"/>
    </row>
    <row r="16" spans="1:18" ht="29.25" customHeight="1">
      <c r="A16" s="429" t="s">
        <v>1238</v>
      </c>
      <c r="B16" s="429"/>
      <c r="C16" s="429"/>
      <c r="D16" s="429"/>
      <c r="E16" s="429"/>
      <c r="F16" s="429" t="s">
        <v>1239</v>
      </c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</row>
    <row r="17" spans="1:18" ht="44.25" customHeight="1">
      <c r="A17" s="428" t="s">
        <v>1240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</row>
  </sheetData>
  <mergeCells count="14">
    <mergeCell ref="A17:R17"/>
    <mergeCell ref="A13:R13"/>
    <mergeCell ref="A14:R14"/>
    <mergeCell ref="A15:E15"/>
    <mergeCell ref="F15:R15"/>
    <mergeCell ref="A16:E16"/>
    <mergeCell ref="F16:R16"/>
    <mergeCell ref="A12:Q12"/>
    <mergeCell ref="A11:P11"/>
    <mergeCell ref="A1:R1"/>
    <mergeCell ref="A2:R2"/>
    <mergeCell ref="A3:R3"/>
    <mergeCell ref="A9:P9"/>
    <mergeCell ref="A10:P10"/>
  </mergeCells>
  <pageMargins left="0.25" right="0.25" top="0.75" bottom="0.75" header="0.3" footer="0.3"/>
  <pageSetup paperSize="9" scale="3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9"/>
  <sheetViews>
    <sheetView view="pageBreakPreview" topLeftCell="E1" zoomScaleNormal="100" zoomScaleSheetLayoutView="100" workbookViewId="0">
      <selection activeCell="S1" sqref="S1:S1048576"/>
    </sheetView>
  </sheetViews>
  <sheetFormatPr defaultRowHeight="15"/>
  <cols>
    <col min="1" max="1" width="4.5703125" style="38" customWidth="1"/>
    <col min="2" max="2" width="30" style="38" customWidth="1"/>
    <col min="3" max="3" width="9.140625" style="38"/>
    <col min="4" max="4" width="15" style="38" customWidth="1"/>
    <col min="5" max="5" width="23" style="38" customWidth="1"/>
    <col min="6" max="6" width="14.42578125" style="38" customWidth="1"/>
    <col min="7" max="7" width="49" style="38" customWidth="1"/>
    <col min="8" max="8" width="20.140625" style="38" customWidth="1"/>
    <col min="9" max="9" width="23.5703125" style="38" customWidth="1"/>
    <col min="10" max="11" width="9.140625" style="38" customWidth="1"/>
    <col min="12" max="12" width="11.28515625" style="38" customWidth="1"/>
    <col min="13" max="13" width="12.42578125" style="38" customWidth="1"/>
    <col min="14" max="14" width="20.85546875" style="38" customWidth="1"/>
    <col min="15" max="15" width="5.28515625" style="38" customWidth="1"/>
    <col min="16" max="16" width="21.5703125" style="38" customWidth="1"/>
    <col min="17" max="17" width="17.42578125" style="38" customWidth="1"/>
    <col min="18" max="18" width="15.85546875" style="38" customWidth="1"/>
    <col min="19" max="19" width="9.140625" style="38"/>
  </cols>
  <sheetData>
    <row r="1" spans="1:19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9">
      <c r="A2" s="420" t="s">
        <v>1025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9">
      <c r="A3" s="420" t="s">
        <v>1047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1"/>
    </row>
    <row r="4" spans="1:19" ht="91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1206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9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9" ht="69.75" customHeight="1">
      <c r="A6" s="175" t="s">
        <v>13</v>
      </c>
      <c r="B6" s="174" t="s">
        <v>381</v>
      </c>
      <c r="C6" s="175"/>
      <c r="D6" s="175" t="s">
        <v>32</v>
      </c>
      <c r="E6" s="175">
        <v>30</v>
      </c>
      <c r="F6" s="175">
        <v>1</v>
      </c>
      <c r="G6" s="174" t="s">
        <v>382</v>
      </c>
      <c r="H6" s="175"/>
      <c r="I6" s="175"/>
      <c r="J6" s="175"/>
      <c r="K6" s="178"/>
      <c r="L6" s="175"/>
      <c r="M6" s="175"/>
      <c r="N6" s="45"/>
      <c r="O6" s="42"/>
      <c r="P6" s="20">
        <f>ROUND(N6*O6+N6,2)</f>
        <v>0</v>
      </c>
      <c r="Q6" s="247">
        <f>ROUND(I6*N6,2)</f>
        <v>0</v>
      </c>
      <c r="R6" s="41">
        <f>ROUND(Q6*O6+Q6,2)</f>
        <v>0</v>
      </c>
    </row>
    <row r="7" spans="1:19" ht="33" customHeight="1">
      <c r="A7" s="175" t="s">
        <v>14</v>
      </c>
      <c r="B7" s="174" t="s">
        <v>383</v>
      </c>
      <c r="C7" s="175" t="s">
        <v>384</v>
      </c>
      <c r="D7" s="175" t="s">
        <v>32</v>
      </c>
      <c r="E7" s="175">
        <v>5</v>
      </c>
      <c r="F7" s="175">
        <v>1</v>
      </c>
      <c r="G7" s="174" t="s">
        <v>385</v>
      </c>
      <c r="H7" s="175"/>
      <c r="I7" s="175"/>
      <c r="J7" s="175"/>
      <c r="K7" s="178"/>
      <c r="L7" s="175"/>
      <c r="M7" s="175"/>
      <c r="N7" s="41"/>
      <c r="O7" s="42"/>
      <c r="P7" s="20">
        <f t="shared" ref="P7:P10" si="0">ROUND(N7*O7+N7,2)</f>
        <v>0</v>
      </c>
      <c r="Q7" s="247">
        <f t="shared" ref="Q7:Q10" si="1">ROUND(I7*N7,2)</f>
        <v>0</v>
      </c>
      <c r="R7" s="41">
        <f t="shared" ref="R7:R10" si="2">ROUND(Q7*O7+Q7,2)</f>
        <v>0</v>
      </c>
    </row>
    <row r="8" spans="1:19" ht="51" customHeight="1">
      <c r="A8" s="175" t="s">
        <v>15</v>
      </c>
      <c r="B8" s="174" t="s">
        <v>386</v>
      </c>
      <c r="C8" s="175" t="s">
        <v>387</v>
      </c>
      <c r="D8" s="175" t="s">
        <v>32</v>
      </c>
      <c r="E8" s="175">
        <v>5</v>
      </c>
      <c r="F8" s="179">
        <v>1</v>
      </c>
      <c r="G8" s="174" t="s">
        <v>388</v>
      </c>
      <c r="H8" s="175"/>
      <c r="I8" s="175"/>
      <c r="J8" s="175"/>
      <c r="K8" s="175"/>
      <c r="L8" s="175"/>
      <c r="M8" s="175"/>
      <c r="N8" s="20"/>
      <c r="O8" s="42"/>
      <c r="P8" s="20">
        <f t="shared" si="0"/>
        <v>0</v>
      </c>
      <c r="Q8" s="247">
        <f t="shared" si="1"/>
        <v>0</v>
      </c>
      <c r="R8" s="41">
        <f t="shared" si="2"/>
        <v>0</v>
      </c>
    </row>
    <row r="9" spans="1:19" ht="47.25" customHeight="1">
      <c r="A9" s="175" t="s">
        <v>16</v>
      </c>
      <c r="B9" s="174" t="s">
        <v>389</v>
      </c>
      <c r="C9" s="175" t="s">
        <v>390</v>
      </c>
      <c r="D9" s="175" t="s">
        <v>32</v>
      </c>
      <c r="E9" s="175">
        <v>10</v>
      </c>
      <c r="F9" s="179">
        <v>1</v>
      </c>
      <c r="G9" s="174" t="s">
        <v>391</v>
      </c>
      <c r="H9" s="175"/>
      <c r="I9" s="175"/>
      <c r="J9" s="175"/>
      <c r="K9" s="175"/>
      <c r="L9" s="175"/>
      <c r="M9" s="175"/>
      <c r="N9" s="20"/>
      <c r="O9" s="42"/>
      <c r="P9" s="20">
        <f t="shared" si="0"/>
        <v>0</v>
      </c>
      <c r="Q9" s="247">
        <f t="shared" si="1"/>
        <v>0</v>
      </c>
      <c r="R9" s="41">
        <f t="shared" si="2"/>
        <v>0</v>
      </c>
    </row>
    <row r="10" spans="1:19" ht="42" customHeight="1">
      <c r="A10" s="175" t="s">
        <v>17</v>
      </c>
      <c r="B10" s="174" t="s">
        <v>389</v>
      </c>
      <c r="C10" s="175" t="s">
        <v>392</v>
      </c>
      <c r="D10" s="175" t="s">
        <v>32</v>
      </c>
      <c r="E10" s="175">
        <v>10</v>
      </c>
      <c r="F10" s="179">
        <v>1</v>
      </c>
      <c r="G10" s="174" t="s">
        <v>391</v>
      </c>
      <c r="H10" s="175"/>
      <c r="I10" s="175"/>
      <c r="J10" s="175"/>
      <c r="K10" s="175"/>
      <c r="L10" s="175"/>
      <c r="M10" s="175"/>
      <c r="N10" s="20"/>
      <c r="O10" s="42"/>
      <c r="P10" s="20">
        <f t="shared" si="0"/>
        <v>0</v>
      </c>
      <c r="Q10" s="247">
        <f t="shared" si="1"/>
        <v>0</v>
      </c>
      <c r="R10" s="41">
        <f t="shared" si="2"/>
        <v>0</v>
      </c>
    </row>
    <row r="11" spans="1:19" ht="15" customHeight="1">
      <c r="A11" s="424" t="s">
        <v>1245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17">
        <f>SUM(Q6:Q10)</f>
        <v>0</v>
      </c>
      <c r="R11" s="98">
        <f>SUM(R6:R10)</f>
        <v>0</v>
      </c>
    </row>
    <row r="12" spans="1:19" ht="15" customHeight="1">
      <c r="A12" s="425" t="s">
        <v>1246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41">
        <f>0.7*Q11</f>
        <v>0</v>
      </c>
      <c r="R12" s="96">
        <f>0.7*R11</f>
        <v>0</v>
      </c>
    </row>
    <row r="13" spans="1:19">
      <c r="A13" s="426" t="s">
        <v>1235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1">
        <f>1.2*Q11</f>
        <v>0</v>
      </c>
      <c r="R13" s="96">
        <f>1.2*R11</f>
        <v>0</v>
      </c>
    </row>
    <row r="14" spans="1:19">
      <c r="A14" s="465" t="s">
        <v>43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184"/>
    </row>
    <row r="15" spans="1:19" ht="49.5" customHeight="1">
      <c r="A15" s="427" t="s">
        <v>1243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  <c r="S15"/>
    </row>
    <row r="16" spans="1:19" ht="47.25" customHeight="1">
      <c r="A16" s="427" t="s">
        <v>1244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/>
    </row>
    <row r="17" spans="1:19" ht="34.5" customHeight="1">
      <c r="A17" s="428" t="s">
        <v>1236</v>
      </c>
      <c r="B17" s="428"/>
      <c r="C17" s="428"/>
      <c r="D17" s="428"/>
      <c r="E17" s="428"/>
      <c r="F17" s="428" t="s">
        <v>1237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/>
    </row>
    <row r="18" spans="1:19" ht="29.25" customHeight="1">
      <c r="A18" s="429" t="s">
        <v>1238</v>
      </c>
      <c r="B18" s="429"/>
      <c r="C18" s="429"/>
      <c r="D18" s="429"/>
      <c r="E18" s="429"/>
      <c r="F18" s="429" t="s">
        <v>1239</v>
      </c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/>
    </row>
    <row r="19" spans="1:19" ht="44.25" customHeight="1">
      <c r="A19" s="428" t="s">
        <v>1240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  <c r="S19"/>
    </row>
  </sheetData>
  <mergeCells count="14">
    <mergeCell ref="A19:R19"/>
    <mergeCell ref="A15:R15"/>
    <mergeCell ref="A16:R16"/>
    <mergeCell ref="A17:E17"/>
    <mergeCell ref="F17:R17"/>
    <mergeCell ref="A18:E18"/>
    <mergeCell ref="F18:R18"/>
    <mergeCell ref="A14:Q14"/>
    <mergeCell ref="A13:P13"/>
    <mergeCell ref="A1:R1"/>
    <mergeCell ref="A2:R2"/>
    <mergeCell ref="A3:R3"/>
    <mergeCell ref="A11:P11"/>
    <mergeCell ref="A12:P12"/>
  </mergeCells>
  <pageMargins left="0.25" right="0.25" top="0.75" bottom="0.75" header="0.3" footer="0.3"/>
  <pageSetup paperSize="9" scale="45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1"/>
  <sheetViews>
    <sheetView view="pageBreakPreview" topLeftCell="E1" zoomScaleNormal="100" zoomScaleSheetLayoutView="100" workbookViewId="0">
      <selection activeCell="N6" sqref="N6:O12"/>
    </sheetView>
  </sheetViews>
  <sheetFormatPr defaultRowHeight="15"/>
  <cols>
    <col min="1" max="1" width="5.42578125" style="38" customWidth="1"/>
    <col min="2" max="2" width="18.42578125" style="38" customWidth="1"/>
    <col min="3" max="3" width="25.7109375" style="38" customWidth="1"/>
    <col min="4" max="4" width="15.85546875" style="38" customWidth="1"/>
    <col min="5" max="5" width="19.140625" style="38" customWidth="1"/>
    <col min="6" max="6" width="18.85546875" style="38" customWidth="1"/>
    <col min="7" max="7" width="62.85546875" style="38" customWidth="1"/>
    <col min="8" max="8" width="17.7109375" style="38" customWidth="1"/>
    <col min="9" max="9" width="26.85546875" style="38" customWidth="1"/>
    <col min="10" max="11" width="9.140625" style="38" customWidth="1"/>
    <col min="12" max="13" width="10.85546875" style="38" customWidth="1"/>
    <col min="14" max="14" width="17.28515625" style="38" customWidth="1"/>
    <col min="15" max="15" width="5.7109375" style="38" customWidth="1"/>
    <col min="16" max="16" width="23.42578125" style="38" customWidth="1"/>
    <col min="17" max="17" width="13.42578125" style="38" customWidth="1"/>
    <col min="18" max="18" width="12.4257812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72" t="s">
        <v>1048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3"/>
      <c r="R3" s="474"/>
    </row>
    <row r="4" spans="1:18" ht="120.75" customHeight="1">
      <c r="A4" s="285" t="s">
        <v>0</v>
      </c>
      <c r="B4" s="285" t="s">
        <v>1</v>
      </c>
      <c r="C4" s="285" t="s">
        <v>2</v>
      </c>
      <c r="D4" s="286" t="s">
        <v>3</v>
      </c>
      <c r="E4" s="286" t="s">
        <v>1255</v>
      </c>
      <c r="F4" s="286" t="s">
        <v>5</v>
      </c>
      <c r="G4" s="39" t="s">
        <v>1205</v>
      </c>
      <c r="H4" s="286" t="s">
        <v>37</v>
      </c>
      <c r="I4" s="287" t="s">
        <v>1223</v>
      </c>
      <c r="J4" s="286" t="s">
        <v>8</v>
      </c>
      <c r="K4" s="288" t="s">
        <v>9</v>
      </c>
      <c r="L4" s="285" t="s">
        <v>10</v>
      </c>
      <c r="M4" s="8" t="s">
        <v>1090</v>
      </c>
      <c r="N4" s="289" t="s">
        <v>11</v>
      </c>
      <c r="O4" s="28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290" t="s">
        <v>13</v>
      </c>
      <c r="B5" s="290" t="s">
        <v>14</v>
      </c>
      <c r="C5" s="290" t="s">
        <v>15</v>
      </c>
      <c r="D5" s="290" t="s">
        <v>16</v>
      </c>
      <c r="E5" s="290" t="s">
        <v>17</v>
      </c>
      <c r="F5" s="290" t="s">
        <v>18</v>
      </c>
      <c r="G5" s="290" t="s">
        <v>19</v>
      </c>
      <c r="H5" s="290" t="s">
        <v>20</v>
      </c>
      <c r="I5" s="290" t="s">
        <v>21</v>
      </c>
      <c r="J5" s="290" t="s">
        <v>22</v>
      </c>
      <c r="K5" s="290" t="s">
        <v>23</v>
      </c>
      <c r="L5" s="290" t="s">
        <v>24</v>
      </c>
      <c r="M5" s="290" t="s">
        <v>25</v>
      </c>
      <c r="N5" s="290" t="s">
        <v>26</v>
      </c>
      <c r="O5" s="290" t="s">
        <v>27</v>
      </c>
      <c r="P5" s="290" t="s">
        <v>28</v>
      </c>
      <c r="Q5" s="290" t="s">
        <v>29</v>
      </c>
      <c r="R5" s="290" t="s">
        <v>198</v>
      </c>
    </row>
    <row r="6" spans="1:18" ht="48.75" customHeight="1">
      <c r="A6" s="291" t="s">
        <v>13</v>
      </c>
      <c r="B6" s="292" t="s">
        <v>393</v>
      </c>
      <c r="C6" s="291" t="s">
        <v>394</v>
      </c>
      <c r="D6" s="291" t="s">
        <v>32</v>
      </c>
      <c r="E6" s="291">
        <v>60</v>
      </c>
      <c r="F6" s="291">
        <v>1</v>
      </c>
      <c r="G6" s="293" t="s">
        <v>395</v>
      </c>
      <c r="H6" s="291"/>
      <c r="I6" s="291"/>
      <c r="J6" s="291"/>
      <c r="K6" s="291"/>
      <c r="L6" s="291"/>
      <c r="M6" s="291"/>
      <c r="N6" s="294"/>
      <c r="O6" s="295"/>
      <c r="P6" s="296">
        <f>ROUND(N6*O6+N6,2)</f>
        <v>0</v>
      </c>
      <c r="Q6" s="247">
        <f>ROUND(I6*N6,2)</f>
        <v>0</v>
      </c>
      <c r="R6" s="41">
        <f>ROUND(Q6*O6+Q6,2)</f>
        <v>0</v>
      </c>
    </row>
    <row r="7" spans="1:18" ht="42.75" customHeight="1">
      <c r="A7" s="291" t="s">
        <v>14</v>
      </c>
      <c r="B7" s="292" t="s">
        <v>396</v>
      </c>
      <c r="C7" s="291" t="s">
        <v>397</v>
      </c>
      <c r="D7" s="291" t="s">
        <v>32</v>
      </c>
      <c r="E7" s="291">
        <v>5</v>
      </c>
      <c r="F7" s="291">
        <v>1</v>
      </c>
      <c r="G7" s="293" t="s">
        <v>398</v>
      </c>
      <c r="H7" s="291"/>
      <c r="I7" s="291"/>
      <c r="J7" s="291"/>
      <c r="K7" s="291"/>
      <c r="L7" s="291"/>
      <c r="M7" s="291"/>
      <c r="N7" s="294"/>
      <c r="O7" s="295"/>
      <c r="P7" s="296">
        <f t="shared" ref="P7:P12" si="0">ROUND(N7*O7+N7,2)</f>
        <v>0</v>
      </c>
      <c r="Q7" s="247">
        <f t="shared" ref="Q7:Q12" si="1">ROUND(I7*N7,2)</f>
        <v>0</v>
      </c>
      <c r="R7" s="41">
        <f t="shared" ref="R7:R12" si="2">ROUND(Q7*O7+Q7,2)</f>
        <v>0</v>
      </c>
    </row>
    <row r="8" spans="1:18" ht="56.25" customHeight="1">
      <c r="A8" s="291" t="s">
        <v>15</v>
      </c>
      <c r="B8" s="293" t="s">
        <v>399</v>
      </c>
      <c r="C8" s="291" t="s">
        <v>40</v>
      </c>
      <c r="D8" s="291" t="s">
        <v>32</v>
      </c>
      <c r="E8" s="291">
        <v>400</v>
      </c>
      <c r="F8" s="291">
        <v>1</v>
      </c>
      <c r="G8" s="293" t="s">
        <v>400</v>
      </c>
      <c r="H8" s="291"/>
      <c r="I8" s="291"/>
      <c r="J8" s="291"/>
      <c r="K8" s="291"/>
      <c r="L8" s="291"/>
      <c r="M8" s="291"/>
      <c r="N8" s="294"/>
      <c r="O8" s="295"/>
      <c r="P8" s="296">
        <f t="shared" si="0"/>
        <v>0</v>
      </c>
      <c r="Q8" s="247">
        <f t="shared" si="1"/>
        <v>0</v>
      </c>
      <c r="R8" s="41">
        <f t="shared" si="2"/>
        <v>0</v>
      </c>
    </row>
    <row r="9" spans="1:18" ht="54" customHeight="1">
      <c r="A9" s="291" t="s">
        <v>16</v>
      </c>
      <c r="B9" s="292" t="s">
        <v>401</v>
      </c>
      <c r="C9" s="291" t="s">
        <v>402</v>
      </c>
      <c r="D9" s="291" t="s">
        <v>32</v>
      </c>
      <c r="E9" s="291">
        <v>5</v>
      </c>
      <c r="F9" s="291">
        <v>1</v>
      </c>
      <c r="G9" s="293" t="s">
        <v>403</v>
      </c>
      <c r="H9" s="291"/>
      <c r="I9" s="291"/>
      <c r="J9" s="291"/>
      <c r="K9" s="291"/>
      <c r="L9" s="291"/>
      <c r="M9" s="291"/>
      <c r="N9" s="294"/>
      <c r="O9" s="295"/>
      <c r="P9" s="296">
        <f t="shared" si="0"/>
        <v>0</v>
      </c>
      <c r="Q9" s="247">
        <f t="shared" si="1"/>
        <v>0</v>
      </c>
      <c r="R9" s="41">
        <f t="shared" si="2"/>
        <v>0</v>
      </c>
    </row>
    <row r="10" spans="1:18" ht="57.75" customHeight="1">
      <c r="A10" s="291" t="s">
        <v>17</v>
      </c>
      <c r="B10" s="293" t="s">
        <v>404</v>
      </c>
      <c r="C10" s="291" t="s">
        <v>402</v>
      </c>
      <c r="D10" s="291" t="s">
        <v>32</v>
      </c>
      <c r="E10" s="291">
        <v>1</v>
      </c>
      <c r="F10" s="291">
        <v>1</v>
      </c>
      <c r="G10" s="293" t="s">
        <v>1190</v>
      </c>
      <c r="H10" s="291"/>
      <c r="I10" s="291"/>
      <c r="J10" s="291"/>
      <c r="K10" s="291"/>
      <c r="L10" s="297"/>
      <c r="M10" s="297"/>
      <c r="N10" s="294"/>
      <c r="O10" s="295"/>
      <c r="P10" s="296">
        <f t="shared" si="0"/>
        <v>0</v>
      </c>
      <c r="Q10" s="247">
        <f t="shared" si="1"/>
        <v>0</v>
      </c>
      <c r="R10" s="41">
        <f t="shared" si="2"/>
        <v>0</v>
      </c>
    </row>
    <row r="11" spans="1:18" ht="48.75" customHeight="1">
      <c r="A11" s="291" t="s">
        <v>18</v>
      </c>
      <c r="B11" s="293" t="s">
        <v>405</v>
      </c>
      <c r="C11" s="291" t="s">
        <v>402</v>
      </c>
      <c r="D11" s="291" t="s">
        <v>32</v>
      </c>
      <c r="E11" s="291">
        <v>6</v>
      </c>
      <c r="F11" s="291">
        <v>1</v>
      </c>
      <c r="G11" s="293" t="s">
        <v>406</v>
      </c>
      <c r="H11" s="291"/>
      <c r="I11" s="291"/>
      <c r="J11" s="291"/>
      <c r="K11" s="291"/>
      <c r="L11" s="297"/>
      <c r="M11" s="297"/>
      <c r="N11" s="294"/>
      <c r="O11" s="295"/>
      <c r="P11" s="296">
        <f t="shared" si="0"/>
        <v>0</v>
      </c>
      <c r="Q11" s="247">
        <f t="shared" si="1"/>
        <v>0</v>
      </c>
      <c r="R11" s="41">
        <f t="shared" si="2"/>
        <v>0</v>
      </c>
    </row>
    <row r="12" spans="1:18" ht="30.75" customHeight="1">
      <c r="A12" s="291" t="s">
        <v>19</v>
      </c>
      <c r="B12" s="293" t="s">
        <v>407</v>
      </c>
      <c r="C12" s="291" t="s">
        <v>402</v>
      </c>
      <c r="D12" s="291" t="s">
        <v>32</v>
      </c>
      <c r="E12" s="291">
        <v>1</v>
      </c>
      <c r="F12" s="291">
        <v>1</v>
      </c>
      <c r="G12" s="293" t="s">
        <v>408</v>
      </c>
      <c r="H12" s="291"/>
      <c r="I12" s="291"/>
      <c r="J12" s="291"/>
      <c r="K12" s="291"/>
      <c r="L12" s="297"/>
      <c r="M12" s="297"/>
      <c r="N12" s="294"/>
      <c r="O12" s="295"/>
      <c r="P12" s="296">
        <f t="shared" si="0"/>
        <v>0</v>
      </c>
      <c r="Q12" s="247">
        <f t="shared" si="1"/>
        <v>0</v>
      </c>
      <c r="R12" s="41">
        <f t="shared" si="2"/>
        <v>0</v>
      </c>
    </row>
    <row r="13" spans="1:18" ht="15" customHeight="1">
      <c r="A13" s="424" t="s">
        <v>1245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298">
        <f>SUM(Q6:Q12)</f>
        <v>0</v>
      </c>
      <c r="R13" s="299">
        <f>SUM(R6:R12)</f>
        <v>0</v>
      </c>
    </row>
    <row r="14" spans="1:18" ht="15" customHeight="1">
      <c r="A14" s="425" t="s">
        <v>1246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300">
        <f>0.7*Q13</f>
        <v>0</v>
      </c>
      <c r="R14" s="301">
        <f>0.7*R13</f>
        <v>0</v>
      </c>
    </row>
    <row r="15" spans="1:18">
      <c r="A15" s="426" t="s">
        <v>1235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300">
        <f>1.2*Q13</f>
        <v>0</v>
      </c>
      <c r="R15" s="301">
        <f>1.2*R13</f>
        <v>0</v>
      </c>
    </row>
    <row r="16" spans="1:18">
      <c r="A16" s="461" t="s">
        <v>43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184"/>
    </row>
    <row r="17" spans="1:18" ht="49.5" customHeight="1">
      <c r="A17" s="427" t="s">
        <v>1243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18" ht="47.25" customHeight="1">
      <c r="A18" s="427" t="s">
        <v>1244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</row>
    <row r="19" spans="1:18" ht="34.5" customHeight="1">
      <c r="A19" s="428" t="s">
        <v>1236</v>
      </c>
      <c r="B19" s="428"/>
      <c r="C19" s="428"/>
      <c r="D19" s="428"/>
      <c r="E19" s="428"/>
      <c r="F19" s="428" t="s">
        <v>1237</v>
      </c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</row>
    <row r="20" spans="1:18" ht="29.25" customHeight="1">
      <c r="A20" s="429" t="s">
        <v>1238</v>
      </c>
      <c r="B20" s="429"/>
      <c r="C20" s="429"/>
      <c r="D20" s="429"/>
      <c r="E20" s="429"/>
      <c r="F20" s="429" t="s">
        <v>1239</v>
      </c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</row>
    <row r="21" spans="1:18" ht="44.25" customHeight="1">
      <c r="A21" s="428" t="s">
        <v>1240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</row>
  </sheetData>
  <mergeCells count="14">
    <mergeCell ref="A21:R21"/>
    <mergeCell ref="A17:R17"/>
    <mergeCell ref="A18:R18"/>
    <mergeCell ref="A19:E19"/>
    <mergeCell ref="F19:R19"/>
    <mergeCell ref="A20:E20"/>
    <mergeCell ref="F20:R20"/>
    <mergeCell ref="A16:Q16"/>
    <mergeCell ref="A15:P15"/>
    <mergeCell ref="A1:R1"/>
    <mergeCell ref="A2:R2"/>
    <mergeCell ref="A3:R3"/>
    <mergeCell ref="A13:P13"/>
    <mergeCell ref="A14:P14"/>
  </mergeCells>
  <pageMargins left="0.25" right="0.25" top="0.75" bottom="0.75" header="0.3" footer="0.3"/>
  <pageSetup paperSize="9" scale="4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1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N6" sqref="N6:O12"/>
    </sheetView>
  </sheetViews>
  <sheetFormatPr defaultRowHeight="15"/>
  <cols>
    <col min="1" max="1" width="5.7109375" style="38" customWidth="1"/>
    <col min="2" max="2" width="23" style="38" customWidth="1"/>
    <col min="3" max="3" width="25.42578125" style="38" customWidth="1"/>
    <col min="4" max="4" width="9.140625" style="38"/>
    <col min="5" max="5" width="19.85546875" style="38" customWidth="1"/>
    <col min="6" max="6" width="14.42578125" style="38" customWidth="1"/>
    <col min="7" max="7" width="61.85546875" style="38" customWidth="1"/>
    <col min="8" max="8" width="17.42578125" style="38" customWidth="1"/>
    <col min="9" max="9" width="28.140625" style="38" customWidth="1"/>
    <col min="10" max="11" width="9.140625" style="38" customWidth="1"/>
    <col min="12" max="12" width="14.42578125" style="38" customWidth="1"/>
    <col min="13" max="13" width="13.85546875" style="38" customWidth="1"/>
    <col min="14" max="14" width="19" style="38" customWidth="1"/>
    <col min="15" max="15" width="6.42578125" style="38" customWidth="1"/>
    <col min="16" max="16" width="19.5703125" style="38" customWidth="1"/>
    <col min="17" max="17" width="14.5703125" style="38" customWidth="1"/>
    <col min="18" max="18" width="16.855468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75" t="s">
        <v>1049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6"/>
    </row>
    <row r="4" spans="1:18" ht="127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1254</v>
      </c>
      <c r="F4" s="5" t="s">
        <v>5</v>
      </c>
      <c r="G4" s="39" t="s">
        <v>1205</v>
      </c>
      <c r="H4" s="5" t="s">
        <v>37</v>
      </c>
      <c r="I4" s="7" t="s">
        <v>7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34.5" customHeight="1">
      <c r="A6" s="39" t="s">
        <v>13</v>
      </c>
      <c r="B6" s="477" t="s">
        <v>725</v>
      </c>
      <c r="C6" s="39" t="s">
        <v>726</v>
      </c>
      <c r="D6" s="39" t="s">
        <v>32</v>
      </c>
      <c r="E6" s="39">
        <v>20</v>
      </c>
      <c r="F6" s="39">
        <v>1</v>
      </c>
      <c r="G6" s="480" t="s">
        <v>727</v>
      </c>
      <c r="H6" s="39"/>
      <c r="I6" s="39"/>
      <c r="J6" s="39"/>
      <c r="K6" s="39"/>
      <c r="L6" s="39"/>
      <c r="M6" s="39"/>
      <c r="N6" s="303"/>
      <c r="O6" s="304"/>
      <c r="P6" s="151">
        <f>ROUND(N6*O6+N6,2)</f>
        <v>0</v>
      </c>
      <c r="Q6" s="247">
        <f>ROUND(I6*N6,2)</f>
        <v>0</v>
      </c>
      <c r="R6" s="41">
        <f>ROUND(Q6*O6+Q6,2)</f>
        <v>0</v>
      </c>
    </row>
    <row r="7" spans="1:18" ht="35.25" customHeight="1">
      <c r="A7" s="39" t="s">
        <v>14</v>
      </c>
      <c r="B7" s="478"/>
      <c r="C7" s="39" t="s">
        <v>728</v>
      </c>
      <c r="D7" s="39" t="s">
        <v>32</v>
      </c>
      <c r="E7" s="39">
        <v>1</v>
      </c>
      <c r="F7" s="39">
        <v>1</v>
      </c>
      <c r="G7" s="480"/>
      <c r="H7" s="39"/>
      <c r="I7" s="39"/>
      <c r="J7" s="39"/>
      <c r="K7" s="39"/>
      <c r="L7" s="305"/>
      <c r="M7" s="305"/>
      <c r="N7" s="303"/>
      <c r="O7" s="304"/>
      <c r="P7" s="151">
        <f t="shared" ref="P7:P12" si="0">ROUND(N7*O7+N7,2)</f>
        <v>0</v>
      </c>
      <c r="Q7" s="247">
        <f t="shared" ref="Q7:Q12" si="1">ROUND(I7*N7,2)</f>
        <v>0</v>
      </c>
      <c r="R7" s="41">
        <f t="shared" ref="R7:R12" si="2">ROUND(Q7*O7+Q7,2)</f>
        <v>0</v>
      </c>
    </row>
    <row r="8" spans="1:18" ht="33" customHeight="1">
      <c r="A8" s="39" t="s">
        <v>15</v>
      </c>
      <c r="B8" s="478"/>
      <c r="C8" s="39" t="s">
        <v>729</v>
      </c>
      <c r="D8" s="39" t="s">
        <v>32</v>
      </c>
      <c r="E8" s="39">
        <v>1</v>
      </c>
      <c r="F8" s="39">
        <v>1</v>
      </c>
      <c r="G8" s="480"/>
      <c r="H8" s="39"/>
      <c r="I8" s="39"/>
      <c r="J8" s="39"/>
      <c r="K8" s="39"/>
      <c r="L8" s="39"/>
      <c r="M8" s="39"/>
      <c r="N8" s="303"/>
      <c r="O8" s="304"/>
      <c r="P8" s="151">
        <f t="shared" si="0"/>
        <v>0</v>
      </c>
      <c r="Q8" s="247">
        <f t="shared" si="1"/>
        <v>0</v>
      </c>
      <c r="R8" s="41">
        <f t="shared" si="2"/>
        <v>0</v>
      </c>
    </row>
    <row r="9" spans="1:18" ht="39.75" customHeight="1">
      <c r="A9" s="39" t="s">
        <v>16</v>
      </c>
      <c r="B9" s="478"/>
      <c r="C9" s="39" t="s">
        <v>726</v>
      </c>
      <c r="D9" s="39" t="s">
        <v>32</v>
      </c>
      <c r="E9" s="39">
        <v>1</v>
      </c>
      <c r="F9" s="39">
        <v>1</v>
      </c>
      <c r="G9" s="480" t="s">
        <v>730</v>
      </c>
      <c r="H9" s="39"/>
      <c r="I9" s="39"/>
      <c r="J9" s="39"/>
      <c r="K9" s="39"/>
      <c r="L9" s="39"/>
      <c r="M9" s="39"/>
      <c r="N9" s="303"/>
      <c r="O9" s="304"/>
      <c r="P9" s="151">
        <f t="shared" si="0"/>
        <v>0</v>
      </c>
      <c r="Q9" s="247">
        <f t="shared" si="1"/>
        <v>0</v>
      </c>
      <c r="R9" s="41">
        <f t="shared" si="2"/>
        <v>0</v>
      </c>
    </row>
    <row r="10" spans="1:18" ht="31.5" customHeight="1">
      <c r="A10" s="39" t="s">
        <v>17</v>
      </c>
      <c r="B10" s="478"/>
      <c r="C10" s="39" t="s">
        <v>731</v>
      </c>
      <c r="D10" s="39" t="s">
        <v>32</v>
      </c>
      <c r="E10" s="39">
        <v>1</v>
      </c>
      <c r="F10" s="39">
        <v>1</v>
      </c>
      <c r="G10" s="480"/>
      <c r="H10" s="39"/>
      <c r="I10" s="39"/>
      <c r="J10" s="39"/>
      <c r="K10" s="39"/>
      <c r="L10" s="305"/>
      <c r="M10" s="305"/>
      <c r="N10" s="303"/>
      <c r="O10" s="304"/>
      <c r="P10" s="151">
        <f t="shared" si="0"/>
        <v>0</v>
      </c>
      <c r="Q10" s="247">
        <f t="shared" si="1"/>
        <v>0</v>
      </c>
      <c r="R10" s="41">
        <f t="shared" si="2"/>
        <v>0</v>
      </c>
    </row>
    <row r="11" spans="1:18" ht="41.25" customHeight="1">
      <c r="A11" s="39" t="s">
        <v>18</v>
      </c>
      <c r="B11" s="478"/>
      <c r="C11" s="39" t="s">
        <v>729</v>
      </c>
      <c r="D11" s="39" t="s">
        <v>32</v>
      </c>
      <c r="E11" s="39">
        <v>70</v>
      </c>
      <c r="F11" s="39">
        <v>1</v>
      </c>
      <c r="G11" s="480"/>
      <c r="H11" s="39"/>
      <c r="I11" s="39"/>
      <c r="J11" s="39"/>
      <c r="K11" s="39"/>
      <c r="L11" s="39"/>
      <c r="M11" s="39"/>
      <c r="N11" s="303"/>
      <c r="O11" s="304"/>
      <c r="P11" s="151">
        <f t="shared" si="0"/>
        <v>0</v>
      </c>
      <c r="Q11" s="247">
        <f t="shared" si="1"/>
        <v>0</v>
      </c>
      <c r="R11" s="41">
        <f t="shared" si="2"/>
        <v>0</v>
      </c>
    </row>
    <row r="12" spans="1:18" ht="69.75" customHeight="1">
      <c r="A12" s="39" t="s">
        <v>19</v>
      </c>
      <c r="B12" s="479"/>
      <c r="C12" s="39" t="s">
        <v>732</v>
      </c>
      <c r="D12" s="39" t="s">
        <v>32</v>
      </c>
      <c r="E12" s="39">
        <v>1</v>
      </c>
      <c r="F12" s="39">
        <v>1</v>
      </c>
      <c r="G12" s="306" t="s">
        <v>733</v>
      </c>
      <c r="H12" s="39"/>
      <c r="I12" s="39"/>
      <c r="J12" s="39"/>
      <c r="K12" s="39"/>
      <c r="L12" s="39"/>
      <c r="M12" s="39"/>
      <c r="N12" s="303"/>
      <c r="O12" s="304"/>
      <c r="P12" s="151">
        <f t="shared" si="0"/>
        <v>0</v>
      </c>
      <c r="Q12" s="247">
        <f t="shared" si="1"/>
        <v>0</v>
      </c>
      <c r="R12" s="41">
        <f t="shared" si="2"/>
        <v>0</v>
      </c>
    </row>
    <row r="13" spans="1:18" ht="15" customHeight="1">
      <c r="A13" s="424" t="s">
        <v>1245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78">
        <f>SUM(Q6:Q12)</f>
        <v>0</v>
      </c>
      <c r="R13" s="78">
        <f>SUM(R6:R12)</f>
        <v>0</v>
      </c>
    </row>
    <row r="14" spans="1:18" ht="15" customHeight="1">
      <c r="A14" s="425" t="s">
        <v>1246</v>
      </c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307">
        <f>0.7*Q13</f>
        <v>0</v>
      </c>
      <c r="R14" s="307">
        <f>0.7*R13</f>
        <v>0</v>
      </c>
    </row>
    <row r="15" spans="1:18">
      <c r="A15" s="426" t="s">
        <v>1235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307">
        <f>1.2*Q13</f>
        <v>0</v>
      </c>
      <c r="R15" s="307">
        <f>1.2*R13</f>
        <v>0</v>
      </c>
    </row>
    <row r="16" spans="1:18">
      <c r="A16" s="461" t="s">
        <v>43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184"/>
    </row>
    <row r="17" spans="1:18" ht="49.5" customHeight="1">
      <c r="A17" s="427" t="s">
        <v>1243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18" ht="47.25" customHeight="1">
      <c r="A18" s="427" t="s">
        <v>1244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</row>
    <row r="19" spans="1:18" ht="34.5" customHeight="1">
      <c r="A19" s="428" t="s">
        <v>1236</v>
      </c>
      <c r="B19" s="428"/>
      <c r="C19" s="428"/>
      <c r="D19" s="428"/>
      <c r="E19" s="428"/>
      <c r="F19" s="428" t="s">
        <v>1237</v>
      </c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</row>
    <row r="20" spans="1:18" ht="29.25" customHeight="1">
      <c r="A20" s="429" t="s">
        <v>1238</v>
      </c>
      <c r="B20" s="429"/>
      <c r="C20" s="429"/>
      <c r="D20" s="429"/>
      <c r="E20" s="429"/>
      <c r="F20" s="429" t="s">
        <v>1239</v>
      </c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</row>
    <row r="21" spans="1:18" ht="44.25" customHeight="1">
      <c r="A21" s="428" t="s">
        <v>1240</v>
      </c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</row>
  </sheetData>
  <mergeCells count="17">
    <mergeCell ref="A21:R21"/>
    <mergeCell ref="A17:R17"/>
    <mergeCell ref="A18:R18"/>
    <mergeCell ref="A19:E19"/>
    <mergeCell ref="F19:R19"/>
    <mergeCell ref="A20:E20"/>
    <mergeCell ref="F20:R20"/>
    <mergeCell ref="A16:Q16"/>
    <mergeCell ref="A13:P13"/>
    <mergeCell ref="A14:P14"/>
    <mergeCell ref="A15:P15"/>
    <mergeCell ref="A1:R1"/>
    <mergeCell ref="A2:R2"/>
    <mergeCell ref="A3:R3"/>
    <mergeCell ref="B6:B12"/>
    <mergeCell ref="G6:G8"/>
    <mergeCell ref="G9:G11"/>
  </mergeCells>
  <pageMargins left="0.25" right="0.25" top="0.75" bottom="0.75" header="0.3" footer="0.3"/>
  <pageSetup paperSize="9" scale="43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4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M6" sqref="M6:N14"/>
    </sheetView>
  </sheetViews>
  <sheetFormatPr defaultRowHeight="15"/>
  <cols>
    <col min="1" max="1" width="3.85546875" style="38" customWidth="1"/>
    <col min="2" max="2" width="31" style="38" customWidth="1"/>
    <col min="3" max="3" width="22.85546875" style="38" customWidth="1"/>
    <col min="4" max="4" width="11.85546875" style="38" customWidth="1"/>
    <col min="5" max="5" width="11.5703125" style="38" customWidth="1"/>
    <col min="6" max="6" width="59" style="38" customWidth="1"/>
    <col min="7" max="7" width="12.28515625" style="38" customWidth="1"/>
    <col min="8" max="8" width="30.42578125" style="38" customWidth="1"/>
    <col min="9" max="9" width="9.140625" style="38" customWidth="1"/>
    <col min="10" max="10" width="13.42578125" style="38" customWidth="1"/>
    <col min="11" max="11" width="15" style="38" customWidth="1"/>
    <col min="12" max="12" width="15.140625" style="38" customWidth="1"/>
    <col min="13" max="13" width="22.5703125" style="38" customWidth="1"/>
    <col min="14" max="14" width="6.28515625" style="38" customWidth="1"/>
    <col min="15" max="15" width="24.85546875" style="38" customWidth="1"/>
    <col min="16" max="16" width="16.140625" style="38" customWidth="1"/>
    <col min="17" max="17" width="15.8554687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0" t="s">
        <v>1094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spans="1:17" ht="63.75">
      <c r="A4" s="4" t="s">
        <v>0</v>
      </c>
      <c r="B4" s="4" t="s">
        <v>1</v>
      </c>
      <c r="C4" s="4" t="s">
        <v>2</v>
      </c>
      <c r="D4" s="5" t="s">
        <v>3</v>
      </c>
      <c r="E4" s="5" t="s">
        <v>1253</v>
      </c>
      <c r="F4" s="39" t="s">
        <v>1205</v>
      </c>
      <c r="G4" s="5" t="s">
        <v>37</v>
      </c>
      <c r="H4" s="7" t="s">
        <v>1225</v>
      </c>
      <c r="I4" s="5" t="s">
        <v>8</v>
      </c>
      <c r="J4" s="175" t="s">
        <v>9</v>
      </c>
      <c r="K4" s="4" t="s">
        <v>10</v>
      </c>
      <c r="L4" s="8" t="s">
        <v>1090</v>
      </c>
      <c r="M4" s="9" t="s">
        <v>744</v>
      </c>
      <c r="N4" s="9" t="s">
        <v>12</v>
      </c>
      <c r="O4" s="9" t="s">
        <v>1224</v>
      </c>
      <c r="P4" s="10" t="s">
        <v>1197</v>
      </c>
      <c r="Q4" s="175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308" t="s">
        <v>18</v>
      </c>
      <c r="G5" s="308" t="s">
        <v>19</v>
      </c>
      <c r="H5" s="308" t="s">
        <v>20</v>
      </c>
      <c r="I5" s="308" t="s">
        <v>21</v>
      </c>
      <c r="J5" s="308" t="s">
        <v>22</v>
      </c>
      <c r="K5" s="308" t="s">
        <v>23</v>
      </c>
      <c r="L5" s="308" t="s">
        <v>24</v>
      </c>
      <c r="M5" s="308" t="s">
        <v>25</v>
      </c>
      <c r="N5" s="308" t="s">
        <v>26</v>
      </c>
      <c r="O5" s="308" t="s">
        <v>27</v>
      </c>
      <c r="P5" s="308" t="s">
        <v>28</v>
      </c>
      <c r="Q5" s="308" t="s">
        <v>29</v>
      </c>
    </row>
    <row r="6" spans="1:17" ht="39.75" customHeight="1">
      <c r="A6" s="175" t="s">
        <v>13</v>
      </c>
      <c r="B6" s="422" t="s">
        <v>734</v>
      </c>
      <c r="C6" s="175" t="s">
        <v>735</v>
      </c>
      <c r="D6" s="175" t="s">
        <v>32</v>
      </c>
      <c r="E6" s="175">
        <v>10</v>
      </c>
      <c r="F6" s="422" t="s">
        <v>736</v>
      </c>
      <c r="G6" s="175"/>
      <c r="H6" s="175"/>
      <c r="I6" s="175"/>
      <c r="J6" s="175"/>
      <c r="K6" s="175"/>
      <c r="L6" s="175"/>
      <c r="M6" s="213"/>
      <c r="N6" s="150"/>
      <c r="O6" s="20">
        <f>ROUND(M6*N6+M6,2)</f>
        <v>0</v>
      </c>
      <c r="P6" s="247">
        <f>ROUND(H6*M6,2)</f>
        <v>0</v>
      </c>
      <c r="Q6" s="41">
        <f>ROUND(P6*N6+P6,2)</f>
        <v>0</v>
      </c>
    </row>
    <row r="7" spans="1:17" ht="24.75" customHeight="1">
      <c r="A7" s="175" t="s">
        <v>14</v>
      </c>
      <c r="B7" s="422"/>
      <c r="C7" s="175" t="s">
        <v>737</v>
      </c>
      <c r="D7" s="175" t="s">
        <v>32</v>
      </c>
      <c r="E7" s="175">
        <v>230</v>
      </c>
      <c r="F7" s="422"/>
      <c r="G7" s="175"/>
      <c r="H7" s="175"/>
      <c r="I7" s="175"/>
      <c r="J7" s="175"/>
      <c r="K7" s="175"/>
      <c r="L7" s="175"/>
      <c r="M7" s="213"/>
      <c r="N7" s="150"/>
      <c r="O7" s="20">
        <f t="shared" ref="O7:O14" si="0">ROUND(M7*N7+M7,2)</f>
        <v>0</v>
      </c>
      <c r="P7" s="247">
        <f t="shared" ref="P7:P14" si="1">ROUND(H7*M7,2)</f>
        <v>0</v>
      </c>
      <c r="Q7" s="41">
        <f t="shared" ref="Q7:Q14" si="2">ROUND(P7*N7+P7,2)</f>
        <v>0</v>
      </c>
    </row>
    <row r="8" spans="1:17" ht="27.75" customHeight="1">
      <c r="A8" s="175" t="s">
        <v>15</v>
      </c>
      <c r="B8" s="422"/>
      <c r="C8" s="175" t="s">
        <v>738</v>
      </c>
      <c r="D8" s="175" t="s">
        <v>32</v>
      </c>
      <c r="E8" s="175">
        <v>150</v>
      </c>
      <c r="F8" s="422"/>
      <c r="G8" s="175"/>
      <c r="H8" s="175"/>
      <c r="I8" s="175"/>
      <c r="J8" s="175"/>
      <c r="K8" s="175"/>
      <c r="L8" s="175"/>
      <c r="M8" s="213"/>
      <c r="N8" s="150"/>
      <c r="O8" s="20">
        <f t="shared" si="0"/>
        <v>0</v>
      </c>
      <c r="P8" s="247">
        <f t="shared" si="1"/>
        <v>0</v>
      </c>
      <c r="Q8" s="41">
        <f t="shared" si="2"/>
        <v>0</v>
      </c>
    </row>
    <row r="9" spans="1:17" ht="73.5" customHeight="1">
      <c r="A9" s="54" t="s">
        <v>16</v>
      </c>
      <c r="B9" s="235" t="s">
        <v>739</v>
      </c>
      <c r="C9" s="54" t="s">
        <v>40</v>
      </c>
      <c r="D9" s="54" t="s">
        <v>32</v>
      </c>
      <c r="E9" s="54">
        <v>150</v>
      </c>
      <c r="F9" s="235" t="s">
        <v>740</v>
      </c>
      <c r="G9" s="54"/>
      <c r="H9" s="175"/>
      <c r="I9" s="54"/>
      <c r="J9" s="309"/>
      <c r="K9" s="27"/>
      <c r="L9" s="27"/>
      <c r="M9" s="310"/>
      <c r="N9" s="150"/>
      <c r="O9" s="20">
        <f t="shared" si="0"/>
        <v>0</v>
      </c>
      <c r="P9" s="247">
        <f t="shared" si="1"/>
        <v>0</v>
      </c>
      <c r="Q9" s="41">
        <f t="shared" si="2"/>
        <v>0</v>
      </c>
    </row>
    <row r="10" spans="1:17" ht="38.25" customHeight="1">
      <c r="A10" s="54" t="s">
        <v>17</v>
      </c>
      <c r="B10" s="235" t="s">
        <v>741</v>
      </c>
      <c r="C10" s="54" t="s">
        <v>40</v>
      </c>
      <c r="D10" s="54" t="s">
        <v>32</v>
      </c>
      <c r="E10" s="54">
        <v>60</v>
      </c>
      <c r="F10" s="235" t="s">
        <v>742</v>
      </c>
      <c r="G10" s="54"/>
      <c r="H10" s="175"/>
      <c r="I10" s="54"/>
      <c r="J10" s="309"/>
      <c r="K10" s="27"/>
      <c r="L10" s="27"/>
      <c r="M10" s="310"/>
      <c r="N10" s="150"/>
      <c r="O10" s="20">
        <f t="shared" si="0"/>
        <v>0</v>
      </c>
      <c r="P10" s="247">
        <f t="shared" si="1"/>
        <v>0</v>
      </c>
      <c r="Q10" s="41">
        <f t="shared" si="2"/>
        <v>0</v>
      </c>
    </row>
    <row r="11" spans="1:17" ht="41.25" customHeight="1">
      <c r="A11" s="175" t="s">
        <v>18</v>
      </c>
      <c r="B11" s="235" t="s">
        <v>1095</v>
      </c>
      <c r="C11" s="54" t="s">
        <v>1097</v>
      </c>
      <c r="D11" s="54" t="s">
        <v>32</v>
      </c>
      <c r="E11" s="54">
        <v>5</v>
      </c>
      <c r="F11" s="235" t="s">
        <v>1176</v>
      </c>
      <c r="G11" s="54"/>
      <c r="H11" s="175"/>
      <c r="I11" s="54"/>
      <c r="J11" s="309"/>
      <c r="K11" s="27"/>
      <c r="L11" s="27"/>
      <c r="M11" s="310"/>
      <c r="N11" s="150"/>
      <c r="O11" s="20">
        <f t="shared" si="0"/>
        <v>0</v>
      </c>
      <c r="P11" s="247">
        <f t="shared" si="1"/>
        <v>0</v>
      </c>
      <c r="Q11" s="41">
        <f t="shared" si="2"/>
        <v>0</v>
      </c>
    </row>
    <row r="12" spans="1:17" ht="39.75" customHeight="1">
      <c r="A12" s="54" t="s">
        <v>19</v>
      </c>
      <c r="B12" s="235" t="s">
        <v>1095</v>
      </c>
      <c r="C12" s="54" t="s">
        <v>1098</v>
      </c>
      <c r="D12" s="54" t="s">
        <v>32</v>
      </c>
      <c r="E12" s="54">
        <v>5</v>
      </c>
      <c r="F12" s="235" t="s">
        <v>1176</v>
      </c>
      <c r="G12" s="54"/>
      <c r="H12" s="175"/>
      <c r="I12" s="54"/>
      <c r="J12" s="309"/>
      <c r="K12" s="27"/>
      <c r="L12" s="27"/>
      <c r="M12" s="310"/>
      <c r="N12" s="150"/>
      <c r="O12" s="20">
        <f t="shared" si="0"/>
        <v>0</v>
      </c>
      <c r="P12" s="247">
        <f t="shared" si="1"/>
        <v>0</v>
      </c>
      <c r="Q12" s="41">
        <f t="shared" si="2"/>
        <v>0</v>
      </c>
    </row>
    <row r="13" spans="1:17" ht="42" customHeight="1">
      <c r="A13" s="54" t="s">
        <v>20</v>
      </c>
      <c r="B13" s="235" t="s">
        <v>1096</v>
      </c>
      <c r="C13" s="54" t="s">
        <v>1097</v>
      </c>
      <c r="D13" s="54" t="s">
        <v>32</v>
      </c>
      <c r="E13" s="54">
        <v>5</v>
      </c>
      <c r="F13" s="235" t="s">
        <v>1177</v>
      </c>
      <c r="G13" s="54"/>
      <c r="H13" s="175"/>
      <c r="I13" s="54"/>
      <c r="J13" s="309"/>
      <c r="K13" s="27"/>
      <c r="L13" s="27"/>
      <c r="M13" s="310"/>
      <c r="N13" s="150"/>
      <c r="O13" s="20">
        <f t="shared" si="0"/>
        <v>0</v>
      </c>
      <c r="P13" s="247">
        <f t="shared" si="1"/>
        <v>0</v>
      </c>
      <c r="Q13" s="41">
        <f t="shared" si="2"/>
        <v>0</v>
      </c>
    </row>
    <row r="14" spans="1:17" ht="39.75" customHeight="1">
      <c r="A14" s="175" t="s">
        <v>21</v>
      </c>
      <c r="B14" s="235" t="s">
        <v>1096</v>
      </c>
      <c r="C14" s="54" t="s">
        <v>1098</v>
      </c>
      <c r="D14" s="54" t="s">
        <v>32</v>
      </c>
      <c r="E14" s="54">
        <v>5</v>
      </c>
      <c r="F14" s="235" t="s">
        <v>1178</v>
      </c>
      <c r="G14" s="54"/>
      <c r="H14" s="175"/>
      <c r="I14" s="54"/>
      <c r="J14" s="309"/>
      <c r="K14" s="27"/>
      <c r="L14" s="27"/>
      <c r="M14" s="310"/>
      <c r="N14" s="150"/>
      <c r="O14" s="20">
        <f t="shared" si="0"/>
        <v>0</v>
      </c>
      <c r="P14" s="247">
        <f t="shared" si="1"/>
        <v>0</v>
      </c>
      <c r="Q14" s="41">
        <f t="shared" si="2"/>
        <v>0</v>
      </c>
    </row>
    <row r="15" spans="1:17" ht="15" customHeight="1">
      <c r="A15" s="424" t="s">
        <v>1245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3">
        <f>SUM(P6:P14)</f>
        <v>0</v>
      </c>
      <c r="Q15" s="17">
        <f>SUM(Q6:Q14)</f>
        <v>0</v>
      </c>
    </row>
    <row r="16" spans="1:17" ht="15" customHeight="1">
      <c r="A16" s="424" t="s">
        <v>1247</v>
      </c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1">
        <f>0.7*P15</f>
        <v>0</v>
      </c>
      <c r="Q16" s="41">
        <f>0.7*Q15</f>
        <v>0</v>
      </c>
    </row>
    <row r="17" spans="1:17">
      <c r="A17" s="453" t="s">
        <v>1235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1">
        <f>1.2*P15</f>
        <v>0</v>
      </c>
      <c r="Q17" s="41">
        <f>1.2*Q15</f>
        <v>0</v>
      </c>
    </row>
    <row r="18" spans="1:17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</row>
    <row r="19" spans="1:17">
      <c r="B19" s="461" t="s">
        <v>43</v>
      </c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</row>
    <row r="20" spans="1:17" ht="49.5" customHeight="1">
      <c r="A20" s="427" t="s">
        <v>1243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</row>
    <row r="21" spans="1:17" ht="47.25" customHeight="1">
      <c r="A21" s="427" t="s">
        <v>1244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</row>
    <row r="22" spans="1:17" ht="34.5" customHeight="1">
      <c r="A22" s="428" t="s">
        <v>1236</v>
      </c>
      <c r="B22" s="428"/>
      <c r="C22" s="428"/>
      <c r="D22" s="428"/>
      <c r="E22" s="428"/>
      <c r="F22" s="428" t="s">
        <v>1237</v>
      </c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</row>
    <row r="23" spans="1:17" ht="29.25" customHeight="1">
      <c r="A23" s="429" t="s">
        <v>1238</v>
      </c>
      <c r="B23" s="429"/>
      <c r="C23" s="429"/>
      <c r="D23" s="429"/>
      <c r="E23" s="429"/>
      <c r="F23" s="428" t="s">
        <v>1239</v>
      </c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</row>
    <row r="24" spans="1:17" ht="44.25" customHeight="1">
      <c r="A24" s="427" t="s">
        <v>1240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</row>
  </sheetData>
  <mergeCells count="17">
    <mergeCell ref="A20:Q20"/>
    <mergeCell ref="A21:Q21"/>
    <mergeCell ref="F22:Q22"/>
    <mergeCell ref="F23:Q23"/>
    <mergeCell ref="A24:Q24"/>
    <mergeCell ref="A22:E22"/>
    <mergeCell ref="A23:E23"/>
    <mergeCell ref="B19:Q19"/>
    <mergeCell ref="A1:Q1"/>
    <mergeCell ref="A2:Q2"/>
    <mergeCell ref="A16:O16"/>
    <mergeCell ref="A17:O17"/>
    <mergeCell ref="A18:Q18"/>
    <mergeCell ref="A3:Q3"/>
    <mergeCell ref="B6:B8"/>
    <mergeCell ref="F6:F8"/>
    <mergeCell ref="A15:O15"/>
  </mergeCells>
  <pageMargins left="0.25" right="0.25" top="0.75" bottom="0.75" header="0.3" footer="0.3"/>
  <pageSetup paperSize="9" scale="44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5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O6" sqref="O6:O7"/>
    </sheetView>
  </sheetViews>
  <sheetFormatPr defaultRowHeight="15"/>
  <cols>
    <col min="1" max="1" width="4.28515625" style="38" customWidth="1"/>
    <col min="2" max="2" width="15.7109375" style="38" customWidth="1"/>
    <col min="3" max="3" width="19.7109375" style="38" customWidth="1"/>
    <col min="4" max="4" width="11.5703125" style="38" customWidth="1"/>
    <col min="5" max="5" width="12.28515625" style="38" customWidth="1"/>
    <col min="6" max="6" width="56.5703125" style="38" customWidth="1"/>
    <col min="7" max="7" width="21.5703125" style="38" customWidth="1"/>
    <col min="8" max="8" width="27.5703125" style="38" customWidth="1"/>
    <col min="9" max="9" width="27.140625" style="38" customWidth="1"/>
    <col min="10" max="10" width="12.85546875" style="38" customWidth="1"/>
    <col min="11" max="11" width="14.5703125" style="38" customWidth="1"/>
    <col min="12" max="12" width="16.140625" style="38" customWidth="1"/>
    <col min="13" max="13" width="22.140625" style="38" customWidth="1"/>
    <col min="14" max="14" width="8.5703125" style="38" customWidth="1"/>
    <col min="15" max="15" width="21.7109375" style="38" customWidth="1"/>
    <col min="16" max="16" width="14.42578125" style="38" customWidth="1"/>
    <col min="17" max="17" width="16.710937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0" t="s">
        <v>1050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</row>
    <row r="4" spans="1:17" ht="76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1257</v>
      </c>
      <c r="F4" s="39" t="s">
        <v>1205</v>
      </c>
      <c r="G4" s="5" t="s">
        <v>37</v>
      </c>
      <c r="H4" s="7" t="s">
        <v>1226</v>
      </c>
      <c r="I4" s="5" t="s">
        <v>8</v>
      </c>
      <c r="J4" s="175" t="s">
        <v>9</v>
      </c>
      <c r="K4" s="4" t="s">
        <v>10</v>
      </c>
      <c r="L4" s="8" t="s">
        <v>1090</v>
      </c>
      <c r="M4" s="9" t="s">
        <v>744</v>
      </c>
      <c r="N4" s="9" t="s">
        <v>12</v>
      </c>
      <c r="O4" s="9" t="s">
        <v>1227</v>
      </c>
      <c r="P4" s="10" t="s">
        <v>1197</v>
      </c>
      <c r="Q4" s="175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308" t="s">
        <v>18</v>
      </c>
      <c r="G5" s="308" t="s">
        <v>19</v>
      </c>
      <c r="H5" s="308" t="s">
        <v>20</v>
      </c>
      <c r="I5" s="308" t="s">
        <v>21</v>
      </c>
      <c r="J5" s="308" t="s">
        <v>22</v>
      </c>
      <c r="K5" s="308" t="s">
        <v>23</v>
      </c>
      <c r="L5" s="308" t="s">
        <v>24</v>
      </c>
      <c r="M5" s="308" t="s">
        <v>25</v>
      </c>
      <c r="N5" s="308" t="s">
        <v>26</v>
      </c>
      <c r="O5" s="308" t="s">
        <v>27</v>
      </c>
      <c r="P5" s="308" t="s">
        <v>28</v>
      </c>
      <c r="Q5" s="308" t="s">
        <v>29</v>
      </c>
    </row>
    <row r="6" spans="1:17" ht="61.5" customHeight="1">
      <c r="A6" s="175" t="s">
        <v>13</v>
      </c>
      <c r="B6" s="469" t="s">
        <v>990</v>
      </c>
      <c r="C6" s="54" t="s">
        <v>991</v>
      </c>
      <c r="D6" s="175" t="s">
        <v>32</v>
      </c>
      <c r="E6" s="175">
        <v>7</v>
      </c>
      <c r="F6" s="311" t="s">
        <v>992</v>
      </c>
      <c r="G6" s="175"/>
      <c r="H6" s="175"/>
      <c r="I6" s="156"/>
      <c r="J6" s="237"/>
      <c r="K6" s="237"/>
      <c r="L6" s="237"/>
      <c r="M6" s="312"/>
      <c r="N6" s="150"/>
      <c r="O6" s="151">
        <f>ROUND(M6*N6+M6,2)</f>
        <v>0</v>
      </c>
      <c r="P6" s="247">
        <f>ROUND(H6*M6,2)</f>
        <v>0</v>
      </c>
      <c r="Q6" s="41">
        <f>ROUND(P6*N6+P6,2)</f>
        <v>0</v>
      </c>
    </row>
    <row r="7" spans="1:17" ht="78" customHeight="1">
      <c r="A7" s="175" t="s">
        <v>14</v>
      </c>
      <c r="B7" s="469"/>
      <c r="C7" s="175" t="s">
        <v>993</v>
      </c>
      <c r="D7" s="175" t="s">
        <v>32</v>
      </c>
      <c r="E7" s="175">
        <v>7</v>
      </c>
      <c r="F7" s="311" t="s">
        <v>994</v>
      </c>
      <c r="G7" s="175"/>
      <c r="H7" s="175"/>
      <c r="I7" s="156"/>
      <c r="J7" s="237"/>
      <c r="K7" s="237"/>
      <c r="L7" s="237"/>
      <c r="M7" s="312"/>
      <c r="N7" s="150"/>
      <c r="O7" s="151">
        <f>ROUND(M7*N7+M7,2)</f>
        <v>0</v>
      </c>
      <c r="P7" s="247">
        <f>ROUND(H7*M7,2)</f>
        <v>0</v>
      </c>
      <c r="Q7" s="41">
        <f>ROUND(P7*N7+P7,2)</f>
        <v>0</v>
      </c>
    </row>
    <row r="8" spans="1:17" ht="1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50">
        <f>SUM(P6:P7)</f>
        <v>0</v>
      </c>
      <c r="Q8" s="313">
        <f>SUM(Q6:Q7)</f>
        <v>0</v>
      </c>
    </row>
    <row r="9" spans="1:17" ht="15" customHeight="1">
      <c r="A9" s="424" t="s">
        <v>1247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277">
        <f>0.7*P8</f>
        <v>0</v>
      </c>
      <c r="Q9" s="277">
        <f>0.7*Q8</f>
        <v>0</v>
      </c>
    </row>
    <row r="10" spans="1:17">
      <c r="A10" s="453" t="s">
        <v>1235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277">
        <f>1.2*P8</f>
        <v>0</v>
      </c>
      <c r="Q10" s="277">
        <f>1.2*Q8</f>
        <v>0</v>
      </c>
    </row>
    <row r="11" spans="1:17" ht="49.5" customHeight="1">
      <c r="A11" s="427" t="s">
        <v>1243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ht="47.25" customHeight="1">
      <c r="A12" s="427" t="s">
        <v>1244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34.5" customHeight="1">
      <c r="A13" s="428" t="s">
        <v>1236</v>
      </c>
      <c r="B13" s="428"/>
      <c r="C13" s="428"/>
      <c r="D13" s="428"/>
      <c r="E13" s="428"/>
      <c r="F13" s="428" t="s">
        <v>1237</v>
      </c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</row>
    <row r="14" spans="1:17" ht="29.25" customHeight="1">
      <c r="A14" s="429" t="s">
        <v>1238</v>
      </c>
      <c r="B14" s="429"/>
      <c r="C14" s="429"/>
      <c r="D14" s="429"/>
      <c r="E14" s="429"/>
      <c r="F14" s="428" t="s">
        <v>1239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44.25" customHeight="1">
      <c r="A15" s="427" t="s">
        <v>1240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</sheetData>
  <mergeCells count="14">
    <mergeCell ref="A15:Q15"/>
    <mergeCell ref="A11:Q11"/>
    <mergeCell ref="A12:Q12"/>
    <mergeCell ref="A13:E13"/>
    <mergeCell ref="F13:Q13"/>
    <mergeCell ref="A14:E14"/>
    <mergeCell ref="F14:Q14"/>
    <mergeCell ref="A9:O9"/>
    <mergeCell ref="A10:O10"/>
    <mergeCell ref="A3:Q3"/>
    <mergeCell ref="B6:B7"/>
    <mergeCell ref="A1:Q1"/>
    <mergeCell ref="A2:Q2"/>
    <mergeCell ref="A8:O8"/>
  </mergeCells>
  <pageMargins left="0.25" right="0.25" top="0.75" bottom="0.75" header="0.3" footer="0.3"/>
  <pageSetup paperSize="9" scale="44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29"/>
  <sheetViews>
    <sheetView view="pageBreakPreview" topLeftCell="H4" zoomScaleNormal="100" zoomScaleSheetLayoutView="100" workbookViewId="0">
      <selection activeCell="P6" sqref="P6"/>
    </sheetView>
  </sheetViews>
  <sheetFormatPr defaultRowHeight="15"/>
  <cols>
    <col min="1" max="1" width="5.28515625" style="38" customWidth="1"/>
    <col min="2" max="2" width="26.7109375" style="38" customWidth="1"/>
    <col min="3" max="3" width="5.5703125" style="38" customWidth="1"/>
    <col min="4" max="4" width="6.42578125" style="38" customWidth="1"/>
    <col min="5" max="5" width="17.7109375" style="38" customWidth="1"/>
    <col min="6" max="6" width="18.28515625" style="38" customWidth="1"/>
    <col min="7" max="7" width="76.42578125" style="38" customWidth="1"/>
    <col min="8" max="8" width="24.5703125" style="38" customWidth="1"/>
    <col min="9" max="9" width="30.140625" style="38" customWidth="1"/>
    <col min="10" max="11" width="9.140625" style="38" customWidth="1"/>
    <col min="12" max="12" width="12.85546875" style="38" customWidth="1"/>
    <col min="13" max="13" width="12.7109375" style="38" customWidth="1"/>
    <col min="14" max="14" width="19.140625" style="38" customWidth="1"/>
    <col min="15" max="15" width="6.85546875" style="38" customWidth="1"/>
    <col min="16" max="16" width="23.140625" style="38" customWidth="1"/>
    <col min="17" max="17" width="20.7109375" style="38" customWidth="1"/>
    <col min="18" max="18" width="15.42578125" style="38" customWidth="1"/>
    <col min="19" max="19" width="9.140625" style="38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1127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11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1229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49.5" customHeight="1">
      <c r="A6" s="109" t="s">
        <v>13</v>
      </c>
      <c r="B6" s="314" t="s">
        <v>753</v>
      </c>
      <c r="C6" s="109" t="s">
        <v>40</v>
      </c>
      <c r="D6" s="109" t="s">
        <v>754</v>
      </c>
      <c r="E6" s="175">
        <v>360</v>
      </c>
      <c r="F6" s="175">
        <v>1</v>
      </c>
      <c r="G6" s="107" t="s">
        <v>755</v>
      </c>
      <c r="H6" s="175"/>
      <c r="I6" s="175"/>
      <c r="J6" s="175"/>
      <c r="K6" s="175"/>
      <c r="L6" s="175"/>
      <c r="M6" s="175"/>
      <c r="N6" s="228"/>
      <c r="O6" s="150"/>
      <c r="P6" s="315">
        <f>ROUND(N6*O6+N6,2)</f>
        <v>0</v>
      </c>
      <c r="Q6" s="247">
        <f>ROUND(I6*N6,2)</f>
        <v>0</v>
      </c>
      <c r="R6" s="41">
        <f>ROUND(Q6*O6+Q6,2)</f>
        <v>0</v>
      </c>
    </row>
    <row r="7" spans="1:18" ht="49.5" customHeight="1">
      <c r="A7" s="109" t="s">
        <v>14</v>
      </c>
      <c r="B7" s="314" t="s">
        <v>756</v>
      </c>
      <c r="C7" s="109" t="s">
        <v>40</v>
      </c>
      <c r="D7" s="109" t="s">
        <v>754</v>
      </c>
      <c r="E7" s="175">
        <v>2000</v>
      </c>
      <c r="F7" s="175">
        <v>1</v>
      </c>
      <c r="G7" s="178" t="s">
        <v>1228</v>
      </c>
      <c r="H7" s="175"/>
      <c r="I7" s="175"/>
      <c r="J7" s="175"/>
      <c r="K7" s="175"/>
      <c r="L7" s="175"/>
      <c r="M7" s="175"/>
      <c r="N7" s="228"/>
      <c r="O7" s="150"/>
      <c r="P7" s="315">
        <f t="shared" ref="P7:P18" si="0">ROUND(N7*O7+N7,2)</f>
        <v>0</v>
      </c>
      <c r="Q7" s="247">
        <f t="shared" ref="Q7:Q18" si="1">ROUND(I7*N7,2)</f>
        <v>0</v>
      </c>
      <c r="R7" s="41">
        <f t="shared" ref="R7:R18" si="2">ROUND(Q7*O7+Q7,2)</f>
        <v>0</v>
      </c>
    </row>
    <row r="8" spans="1:18" ht="41.25" customHeight="1">
      <c r="A8" s="109" t="s">
        <v>15</v>
      </c>
      <c r="B8" s="314" t="s">
        <v>757</v>
      </c>
      <c r="C8" s="109" t="s">
        <v>40</v>
      </c>
      <c r="D8" s="316" t="s">
        <v>32</v>
      </c>
      <c r="E8" s="175">
        <v>20</v>
      </c>
      <c r="F8" s="175">
        <v>1</v>
      </c>
      <c r="G8" s="110" t="s">
        <v>758</v>
      </c>
      <c r="H8" s="175"/>
      <c r="I8" s="175"/>
      <c r="J8" s="175"/>
      <c r="K8" s="175"/>
      <c r="L8" s="175"/>
      <c r="M8" s="175"/>
      <c r="N8" s="228"/>
      <c r="O8" s="150"/>
      <c r="P8" s="315">
        <f t="shared" si="0"/>
        <v>0</v>
      </c>
      <c r="Q8" s="247">
        <f t="shared" si="1"/>
        <v>0</v>
      </c>
      <c r="R8" s="41">
        <f t="shared" si="2"/>
        <v>0</v>
      </c>
    </row>
    <row r="9" spans="1:18" ht="87.75" customHeight="1">
      <c r="A9" s="109" t="s">
        <v>16</v>
      </c>
      <c r="B9" s="174" t="s">
        <v>759</v>
      </c>
      <c r="C9" s="175" t="s">
        <v>40</v>
      </c>
      <c r="D9" s="179" t="s">
        <v>32</v>
      </c>
      <c r="E9" s="175">
        <v>100</v>
      </c>
      <c r="F9" s="175">
        <v>1</v>
      </c>
      <c r="G9" s="178" t="s">
        <v>760</v>
      </c>
      <c r="H9" s="175"/>
      <c r="I9" s="175"/>
      <c r="J9" s="175"/>
      <c r="K9" s="175"/>
      <c r="L9" s="175"/>
      <c r="M9" s="175"/>
      <c r="N9" s="228"/>
      <c r="O9" s="150"/>
      <c r="P9" s="315">
        <f t="shared" si="0"/>
        <v>0</v>
      </c>
      <c r="Q9" s="247">
        <f t="shared" si="1"/>
        <v>0</v>
      </c>
      <c r="R9" s="41">
        <f t="shared" si="2"/>
        <v>0</v>
      </c>
    </row>
    <row r="10" spans="1:18" ht="78" customHeight="1">
      <c r="A10" s="109" t="s">
        <v>17</v>
      </c>
      <c r="B10" s="177" t="s">
        <v>761</v>
      </c>
      <c r="C10" s="109" t="s">
        <v>40</v>
      </c>
      <c r="D10" s="179" t="s">
        <v>754</v>
      </c>
      <c r="E10" s="175">
        <v>20</v>
      </c>
      <c r="F10" s="175">
        <v>1</v>
      </c>
      <c r="G10" s="178" t="s">
        <v>762</v>
      </c>
      <c r="H10" s="175"/>
      <c r="I10" s="175"/>
      <c r="J10" s="175"/>
      <c r="K10" s="175"/>
      <c r="L10" s="175"/>
      <c r="M10" s="175"/>
      <c r="N10" s="228"/>
      <c r="O10" s="150"/>
      <c r="P10" s="315">
        <f t="shared" si="0"/>
        <v>0</v>
      </c>
      <c r="Q10" s="247">
        <f t="shared" si="1"/>
        <v>0</v>
      </c>
      <c r="R10" s="41">
        <f t="shared" si="2"/>
        <v>0</v>
      </c>
    </row>
    <row r="11" spans="1:18">
      <c r="A11" s="109" t="s">
        <v>18</v>
      </c>
      <c r="B11" s="482" t="s">
        <v>763</v>
      </c>
      <c r="C11" s="288" t="s">
        <v>764</v>
      </c>
      <c r="D11" s="288" t="s">
        <v>120</v>
      </c>
      <c r="E11" s="288">
        <v>24</v>
      </c>
      <c r="F11" s="288">
        <v>100</v>
      </c>
      <c r="G11" s="484" t="s">
        <v>765</v>
      </c>
      <c r="H11" s="288"/>
      <c r="I11" s="175"/>
      <c r="J11" s="175"/>
      <c r="K11" s="175"/>
      <c r="L11" s="175"/>
      <c r="M11" s="175"/>
      <c r="N11" s="228"/>
      <c r="O11" s="150"/>
      <c r="P11" s="315">
        <f t="shared" si="0"/>
        <v>0</v>
      </c>
      <c r="Q11" s="247">
        <f t="shared" si="1"/>
        <v>0</v>
      </c>
      <c r="R11" s="41">
        <f t="shared" si="2"/>
        <v>0</v>
      </c>
    </row>
    <row r="12" spans="1:18">
      <c r="A12" s="109" t="s">
        <v>19</v>
      </c>
      <c r="B12" s="483"/>
      <c r="C12" s="288" t="s">
        <v>766</v>
      </c>
      <c r="D12" s="288" t="s">
        <v>120</v>
      </c>
      <c r="E12" s="288">
        <v>25</v>
      </c>
      <c r="F12" s="288">
        <v>100</v>
      </c>
      <c r="G12" s="485"/>
      <c r="H12" s="288"/>
      <c r="I12" s="175"/>
      <c r="J12" s="175"/>
      <c r="K12" s="175"/>
      <c r="L12" s="175"/>
      <c r="M12" s="175"/>
      <c r="N12" s="228"/>
      <c r="O12" s="150"/>
      <c r="P12" s="315">
        <f t="shared" si="0"/>
        <v>0</v>
      </c>
      <c r="Q12" s="247">
        <f t="shared" si="1"/>
        <v>0</v>
      </c>
      <c r="R12" s="41">
        <f t="shared" si="2"/>
        <v>0</v>
      </c>
    </row>
    <row r="13" spans="1:18">
      <c r="A13" s="109" t="s">
        <v>20</v>
      </c>
      <c r="B13" s="483"/>
      <c r="C13" s="288" t="s">
        <v>767</v>
      </c>
      <c r="D13" s="288" t="s">
        <v>120</v>
      </c>
      <c r="E13" s="288">
        <v>4</v>
      </c>
      <c r="F13" s="288">
        <v>100</v>
      </c>
      <c r="G13" s="485"/>
      <c r="H13" s="288"/>
      <c r="I13" s="175"/>
      <c r="J13" s="175"/>
      <c r="K13" s="175"/>
      <c r="L13" s="175"/>
      <c r="M13" s="175"/>
      <c r="N13" s="228"/>
      <c r="O13" s="150"/>
      <c r="P13" s="315">
        <f t="shared" si="0"/>
        <v>0</v>
      </c>
      <c r="Q13" s="247">
        <f t="shared" si="1"/>
        <v>0</v>
      </c>
      <c r="R13" s="41">
        <f t="shared" si="2"/>
        <v>0</v>
      </c>
    </row>
    <row r="14" spans="1:18">
      <c r="A14" s="109" t="s">
        <v>21</v>
      </c>
      <c r="B14" s="483"/>
      <c r="C14" s="288" t="s">
        <v>768</v>
      </c>
      <c r="D14" s="288" t="s">
        <v>120</v>
      </c>
      <c r="E14" s="288">
        <v>19</v>
      </c>
      <c r="F14" s="288">
        <v>100</v>
      </c>
      <c r="G14" s="485"/>
      <c r="H14" s="288"/>
      <c r="I14" s="175"/>
      <c r="J14" s="175"/>
      <c r="K14" s="175"/>
      <c r="L14" s="175"/>
      <c r="M14" s="175"/>
      <c r="N14" s="228"/>
      <c r="O14" s="150"/>
      <c r="P14" s="315">
        <f t="shared" si="0"/>
        <v>0</v>
      </c>
      <c r="Q14" s="247">
        <f t="shared" si="1"/>
        <v>0</v>
      </c>
      <c r="R14" s="41">
        <f t="shared" si="2"/>
        <v>0</v>
      </c>
    </row>
    <row r="15" spans="1:18">
      <c r="A15" s="109" t="s">
        <v>22</v>
      </c>
      <c r="B15" s="486" t="s">
        <v>769</v>
      </c>
      <c r="C15" s="288" t="s">
        <v>764</v>
      </c>
      <c r="D15" s="288" t="s">
        <v>120</v>
      </c>
      <c r="E15" s="288">
        <v>80</v>
      </c>
      <c r="F15" s="288">
        <v>10</v>
      </c>
      <c r="G15" s="488" t="s">
        <v>770</v>
      </c>
      <c r="H15" s="288"/>
      <c r="I15" s="175"/>
      <c r="J15" s="175"/>
      <c r="K15" s="175"/>
      <c r="L15" s="175"/>
      <c r="M15" s="175"/>
      <c r="N15" s="228"/>
      <c r="O15" s="150"/>
      <c r="P15" s="315">
        <f t="shared" si="0"/>
        <v>0</v>
      </c>
      <c r="Q15" s="247">
        <f t="shared" si="1"/>
        <v>0</v>
      </c>
      <c r="R15" s="41">
        <f t="shared" si="2"/>
        <v>0</v>
      </c>
    </row>
    <row r="16" spans="1:18">
      <c r="A16" s="109" t="s">
        <v>23</v>
      </c>
      <c r="B16" s="483"/>
      <c r="C16" s="288" t="s">
        <v>766</v>
      </c>
      <c r="D16" s="288" t="s">
        <v>120</v>
      </c>
      <c r="E16" s="288">
        <v>27</v>
      </c>
      <c r="F16" s="288">
        <v>10</v>
      </c>
      <c r="G16" s="485"/>
      <c r="H16" s="288"/>
      <c r="I16" s="175"/>
      <c r="J16" s="175"/>
      <c r="K16" s="175"/>
      <c r="L16" s="175"/>
      <c r="M16" s="175"/>
      <c r="N16" s="228"/>
      <c r="O16" s="150"/>
      <c r="P16" s="315">
        <f t="shared" si="0"/>
        <v>0</v>
      </c>
      <c r="Q16" s="247">
        <f t="shared" si="1"/>
        <v>0</v>
      </c>
      <c r="R16" s="41">
        <f t="shared" si="2"/>
        <v>0</v>
      </c>
    </row>
    <row r="17" spans="1:19">
      <c r="A17" s="109" t="s">
        <v>24</v>
      </c>
      <c r="B17" s="483"/>
      <c r="C17" s="288" t="s">
        <v>767</v>
      </c>
      <c r="D17" s="288" t="s">
        <v>120</v>
      </c>
      <c r="E17" s="288">
        <v>87</v>
      </c>
      <c r="F17" s="288">
        <v>10</v>
      </c>
      <c r="G17" s="485"/>
      <c r="H17" s="288"/>
      <c r="I17" s="175"/>
      <c r="J17" s="175"/>
      <c r="K17" s="175"/>
      <c r="L17" s="175"/>
      <c r="M17" s="175"/>
      <c r="N17" s="228"/>
      <c r="O17" s="150"/>
      <c r="P17" s="315">
        <f t="shared" si="0"/>
        <v>0</v>
      </c>
      <c r="Q17" s="247">
        <f t="shared" si="1"/>
        <v>0</v>
      </c>
      <c r="R17" s="41">
        <f t="shared" si="2"/>
        <v>0</v>
      </c>
    </row>
    <row r="18" spans="1:19">
      <c r="A18" s="109" t="s">
        <v>25</v>
      </c>
      <c r="B18" s="487"/>
      <c r="C18" s="288" t="s">
        <v>768</v>
      </c>
      <c r="D18" s="288" t="s">
        <v>120</v>
      </c>
      <c r="E18" s="288">
        <v>40</v>
      </c>
      <c r="F18" s="288">
        <v>10</v>
      </c>
      <c r="G18" s="489"/>
      <c r="H18" s="288"/>
      <c r="I18" s="175"/>
      <c r="J18" s="175"/>
      <c r="K18" s="175"/>
      <c r="L18" s="175"/>
      <c r="M18" s="175"/>
      <c r="N18" s="228"/>
      <c r="O18" s="150"/>
      <c r="P18" s="315">
        <f t="shared" si="0"/>
        <v>0</v>
      </c>
      <c r="Q18" s="247">
        <f t="shared" si="1"/>
        <v>0</v>
      </c>
      <c r="R18" s="41">
        <f t="shared" si="2"/>
        <v>0</v>
      </c>
    </row>
    <row r="19" spans="1:19" ht="15" customHeight="1">
      <c r="A19" s="424" t="s">
        <v>1245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19">
        <f>SUM(Q6:Q18)</f>
        <v>0</v>
      </c>
      <c r="R19" s="21">
        <f>SUM(R6:R18)</f>
        <v>0</v>
      </c>
    </row>
    <row r="20" spans="1:19" ht="15" customHeight="1">
      <c r="A20" s="425" t="s">
        <v>1246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1">
        <f>0.7*Q19</f>
        <v>0</v>
      </c>
      <c r="R20" s="96">
        <f>0.7*R19</f>
        <v>0</v>
      </c>
    </row>
    <row r="21" spans="1:19">
      <c r="A21" s="426" t="s">
        <v>1235</v>
      </c>
      <c r="B21" s="426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1">
        <f>1.2*Q19</f>
        <v>0</v>
      </c>
      <c r="R21" s="96">
        <f>1.2*R19</f>
        <v>0</v>
      </c>
    </row>
    <row r="22" spans="1:19">
      <c r="A22" s="481" t="s">
        <v>35</v>
      </c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L22" s="481"/>
      <c r="M22" s="481"/>
      <c r="N22" s="481"/>
      <c r="O22" s="481"/>
      <c r="P22" s="481"/>
      <c r="Q22" s="481"/>
      <c r="R22" s="481"/>
    </row>
    <row r="23" spans="1:19" ht="49.5" customHeight="1">
      <c r="A23" s="427" t="s">
        <v>1243</v>
      </c>
      <c r="B23" s="427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/>
    </row>
    <row r="24" spans="1:19" ht="47.25" customHeight="1">
      <c r="A24" s="427" t="s">
        <v>1244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/>
    </row>
    <row r="25" spans="1:19" ht="34.5" customHeight="1">
      <c r="A25" s="428" t="s">
        <v>1236</v>
      </c>
      <c r="B25" s="428"/>
      <c r="C25" s="428"/>
      <c r="D25" s="428"/>
      <c r="E25" s="428"/>
      <c r="F25" s="428" t="s">
        <v>1237</v>
      </c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/>
    </row>
    <row r="26" spans="1:19" ht="29.25" customHeight="1">
      <c r="A26" s="429" t="s">
        <v>1238</v>
      </c>
      <c r="B26" s="429"/>
      <c r="C26" s="429"/>
      <c r="D26" s="429"/>
      <c r="E26" s="429"/>
      <c r="F26" s="429" t="s">
        <v>1239</v>
      </c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/>
    </row>
    <row r="27" spans="1:19" ht="44.25" customHeight="1">
      <c r="A27" s="428" t="s">
        <v>1240</v>
      </c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/>
    </row>
    <row r="29" spans="1:19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17"/>
    </row>
  </sheetData>
  <mergeCells count="18">
    <mergeCell ref="A27:R27"/>
    <mergeCell ref="A23:R23"/>
    <mergeCell ref="A24:R24"/>
    <mergeCell ref="A25:E25"/>
    <mergeCell ref="F25:R25"/>
    <mergeCell ref="A26:E26"/>
    <mergeCell ref="F26:R26"/>
    <mergeCell ref="A19:P19"/>
    <mergeCell ref="A20:P20"/>
    <mergeCell ref="A21:P21"/>
    <mergeCell ref="A22:R22"/>
    <mergeCell ref="A1:R1"/>
    <mergeCell ref="A2:R2"/>
    <mergeCell ref="A3:R3"/>
    <mergeCell ref="B11:B14"/>
    <mergeCell ref="G11:G14"/>
    <mergeCell ref="B15:B18"/>
    <mergeCell ref="G15:G18"/>
  </mergeCells>
  <pageMargins left="0.25" right="0.25" top="0.75" bottom="0.75" header="0.3" footer="0.3"/>
  <pageSetup paperSize="9" scale="41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2"/>
  <sheetViews>
    <sheetView view="pageBreakPreview" zoomScaleNormal="100" zoomScaleSheetLayoutView="100" workbookViewId="0">
      <pane xSplit="2" ySplit="3" topLeftCell="H24" activePane="bottomRight" state="frozen"/>
      <selection pane="topRight" activeCell="C1" sqref="C1"/>
      <selection pane="bottomLeft" activeCell="A4" sqref="A4"/>
      <selection pane="bottomRight" activeCell="N6" sqref="N6:O33"/>
    </sheetView>
  </sheetViews>
  <sheetFormatPr defaultRowHeight="15"/>
  <cols>
    <col min="1" max="1" width="4.85546875" style="1" customWidth="1"/>
    <col min="2" max="2" width="27.85546875" style="1" customWidth="1"/>
    <col min="3" max="3" width="34.140625" style="1" customWidth="1"/>
    <col min="4" max="4" width="11.140625" style="1" customWidth="1"/>
    <col min="5" max="5" width="28.140625" style="1" customWidth="1"/>
    <col min="6" max="6" width="24.85546875" style="1" customWidth="1"/>
    <col min="7" max="7" width="98.140625" style="1" customWidth="1"/>
    <col min="8" max="8" width="14.28515625" style="1" customWidth="1"/>
    <col min="9" max="9" width="27.28515625" style="1" customWidth="1"/>
    <col min="10" max="11" width="9.140625" style="1" customWidth="1"/>
    <col min="12" max="12" width="11" style="1" customWidth="1"/>
    <col min="13" max="13" width="16" style="1" customWidth="1"/>
    <col min="14" max="14" width="21.28515625" style="1" customWidth="1"/>
    <col min="15" max="15" width="9.42578125" style="1" customWidth="1"/>
    <col min="16" max="16" width="27.7109375" style="1" customWidth="1"/>
    <col min="17" max="17" width="27.85546875" style="1" customWidth="1"/>
    <col min="18" max="18" width="16.5703125" style="1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1051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02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1230</v>
      </c>
      <c r="J4" s="5" t="s">
        <v>8</v>
      </c>
      <c r="K4" s="175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86.25" customHeight="1">
      <c r="A6" s="175" t="s">
        <v>228</v>
      </c>
      <c r="B6" s="13" t="s">
        <v>574</v>
      </c>
      <c r="C6" s="175" t="s">
        <v>575</v>
      </c>
      <c r="D6" s="175" t="s">
        <v>32</v>
      </c>
      <c r="E6" s="23">
        <v>650</v>
      </c>
      <c r="F6" s="175">
        <v>1</v>
      </c>
      <c r="G6" s="178" t="s">
        <v>576</v>
      </c>
      <c r="H6" s="175"/>
      <c r="I6" s="23"/>
      <c r="J6" s="15"/>
      <c r="K6" s="15"/>
      <c r="L6" s="15"/>
      <c r="M6" s="15"/>
      <c r="N6" s="318"/>
      <c r="O6" s="319"/>
      <c r="P6" s="320">
        <f>ROUND(N6*O6+N6,2)</f>
        <v>0</v>
      </c>
      <c r="Q6" s="247">
        <f>ROUND(I6*N6,2)</f>
        <v>0</v>
      </c>
      <c r="R6" s="41">
        <f>ROUND(Q6*O6+Q6,2)</f>
        <v>0</v>
      </c>
    </row>
    <row r="7" spans="1:18" ht="71.25" customHeight="1">
      <c r="A7" s="175" t="s">
        <v>232</v>
      </c>
      <c r="B7" s="13" t="s">
        <v>574</v>
      </c>
      <c r="C7" s="175" t="s">
        <v>577</v>
      </c>
      <c r="D7" s="175" t="s">
        <v>32</v>
      </c>
      <c r="E7" s="175">
        <v>550</v>
      </c>
      <c r="F7" s="175">
        <v>1</v>
      </c>
      <c r="G7" s="178" t="s">
        <v>578</v>
      </c>
      <c r="H7" s="175"/>
      <c r="I7" s="23"/>
      <c r="J7" s="15"/>
      <c r="K7" s="15"/>
      <c r="L7" s="15"/>
      <c r="M7" s="15"/>
      <c r="N7" s="318"/>
      <c r="O7" s="319"/>
      <c r="P7" s="320">
        <f t="shared" ref="P7:P33" si="0">ROUND(N7*O7+N7,2)</f>
        <v>0</v>
      </c>
      <c r="Q7" s="247">
        <f t="shared" ref="Q7:Q33" si="1">ROUND(I7*N7,2)</f>
        <v>0</v>
      </c>
      <c r="R7" s="41">
        <f t="shared" ref="R7:R33" si="2">ROUND(Q7*O7+Q7,2)</f>
        <v>0</v>
      </c>
    </row>
    <row r="8" spans="1:18" ht="90" customHeight="1">
      <c r="A8" s="175" t="s">
        <v>234</v>
      </c>
      <c r="B8" s="13" t="s">
        <v>574</v>
      </c>
      <c r="C8" s="175" t="s">
        <v>579</v>
      </c>
      <c r="D8" s="175" t="s">
        <v>32</v>
      </c>
      <c r="E8" s="175">
        <v>50</v>
      </c>
      <c r="F8" s="175">
        <v>1</v>
      </c>
      <c r="G8" s="178" t="s">
        <v>580</v>
      </c>
      <c r="H8" s="175"/>
      <c r="I8" s="23"/>
      <c r="J8" s="15"/>
      <c r="K8" s="15"/>
      <c r="L8" s="15"/>
      <c r="M8" s="15"/>
      <c r="N8" s="318"/>
      <c r="O8" s="319"/>
      <c r="P8" s="320">
        <f t="shared" si="0"/>
        <v>0</v>
      </c>
      <c r="Q8" s="247">
        <f t="shared" si="1"/>
        <v>0</v>
      </c>
      <c r="R8" s="41">
        <f t="shared" si="2"/>
        <v>0</v>
      </c>
    </row>
    <row r="9" spans="1:18" ht="28.5" customHeight="1">
      <c r="A9" s="175" t="s">
        <v>236</v>
      </c>
      <c r="B9" s="178" t="s">
        <v>581</v>
      </c>
      <c r="C9" s="175"/>
      <c r="D9" s="175" t="s">
        <v>32</v>
      </c>
      <c r="E9" s="175">
        <v>10</v>
      </c>
      <c r="F9" s="175">
        <v>1</v>
      </c>
      <c r="G9" s="178" t="s">
        <v>582</v>
      </c>
      <c r="H9" s="175"/>
      <c r="I9" s="23"/>
      <c r="J9" s="15"/>
      <c r="K9" s="15"/>
      <c r="L9" s="15"/>
      <c r="M9" s="15"/>
      <c r="N9" s="318"/>
      <c r="O9" s="319"/>
      <c r="P9" s="320">
        <f t="shared" si="0"/>
        <v>0</v>
      </c>
      <c r="Q9" s="247">
        <f t="shared" si="1"/>
        <v>0</v>
      </c>
      <c r="R9" s="41">
        <f t="shared" si="2"/>
        <v>0</v>
      </c>
    </row>
    <row r="10" spans="1:18" ht="53.25" customHeight="1">
      <c r="A10" s="175" t="s">
        <v>240</v>
      </c>
      <c r="B10" s="13" t="s">
        <v>583</v>
      </c>
      <c r="C10" s="175" t="s">
        <v>584</v>
      </c>
      <c r="D10" s="175" t="s">
        <v>32</v>
      </c>
      <c r="E10" s="175">
        <v>225</v>
      </c>
      <c r="F10" s="175">
        <v>1</v>
      </c>
      <c r="G10" s="178" t="s">
        <v>585</v>
      </c>
      <c r="H10" s="175"/>
      <c r="I10" s="23"/>
      <c r="J10" s="15"/>
      <c r="K10" s="15"/>
      <c r="L10" s="15"/>
      <c r="M10" s="15"/>
      <c r="N10" s="318"/>
      <c r="O10" s="319"/>
      <c r="P10" s="320">
        <f t="shared" si="0"/>
        <v>0</v>
      </c>
      <c r="Q10" s="247">
        <f t="shared" si="1"/>
        <v>0</v>
      </c>
      <c r="R10" s="41">
        <f t="shared" si="2"/>
        <v>0</v>
      </c>
    </row>
    <row r="11" spans="1:18" ht="48" customHeight="1">
      <c r="A11" s="175" t="s">
        <v>242</v>
      </c>
      <c r="B11" s="13" t="s">
        <v>586</v>
      </c>
      <c r="C11" s="175" t="s">
        <v>587</v>
      </c>
      <c r="D11" s="175" t="s">
        <v>32</v>
      </c>
      <c r="E11" s="175">
        <v>20</v>
      </c>
      <c r="F11" s="175">
        <v>1</v>
      </c>
      <c r="G11" s="178" t="s">
        <v>588</v>
      </c>
      <c r="H11" s="175"/>
      <c r="I11" s="23"/>
      <c r="J11" s="15"/>
      <c r="K11" s="15"/>
      <c r="L11" s="15"/>
      <c r="M11" s="15"/>
      <c r="N11" s="318"/>
      <c r="O11" s="319"/>
      <c r="P11" s="320">
        <f t="shared" si="0"/>
        <v>0</v>
      </c>
      <c r="Q11" s="247">
        <f t="shared" si="1"/>
        <v>0</v>
      </c>
      <c r="R11" s="41">
        <f t="shared" si="2"/>
        <v>0</v>
      </c>
    </row>
    <row r="12" spans="1:18" ht="93.75" customHeight="1">
      <c r="A12" s="175" t="s">
        <v>243</v>
      </c>
      <c r="B12" s="13" t="s">
        <v>589</v>
      </c>
      <c r="C12" s="175" t="s">
        <v>590</v>
      </c>
      <c r="D12" s="175" t="s">
        <v>32</v>
      </c>
      <c r="E12" s="175">
        <v>5</v>
      </c>
      <c r="F12" s="175">
        <v>1</v>
      </c>
      <c r="G12" s="178" t="s">
        <v>591</v>
      </c>
      <c r="H12" s="175"/>
      <c r="I12" s="23"/>
      <c r="J12" s="15"/>
      <c r="K12" s="15"/>
      <c r="L12" s="15"/>
      <c r="M12" s="15"/>
      <c r="N12" s="318"/>
      <c r="O12" s="319"/>
      <c r="P12" s="320">
        <f t="shared" si="0"/>
        <v>0</v>
      </c>
      <c r="Q12" s="247">
        <f t="shared" si="1"/>
        <v>0</v>
      </c>
      <c r="R12" s="41">
        <f t="shared" si="2"/>
        <v>0</v>
      </c>
    </row>
    <row r="13" spans="1:18" ht="59.25" customHeight="1">
      <c r="A13" s="175" t="s">
        <v>245</v>
      </c>
      <c r="B13" s="13" t="s">
        <v>592</v>
      </c>
      <c r="C13" s="175" t="s">
        <v>590</v>
      </c>
      <c r="D13" s="175" t="s">
        <v>32</v>
      </c>
      <c r="E13" s="175">
        <v>5</v>
      </c>
      <c r="F13" s="175">
        <v>1</v>
      </c>
      <c r="G13" s="178" t="s">
        <v>593</v>
      </c>
      <c r="H13" s="175"/>
      <c r="I13" s="23"/>
      <c r="J13" s="15"/>
      <c r="K13" s="15"/>
      <c r="L13" s="15"/>
      <c r="M13" s="15"/>
      <c r="N13" s="318"/>
      <c r="O13" s="319"/>
      <c r="P13" s="320">
        <f t="shared" si="0"/>
        <v>0</v>
      </c>
      <c r="Q13" s="247">
        <f t="shared" si="1"/>
        <v>0</v>
      </c>
      <c r="R13" s="41">
        <f t="shared" si="2"/>
        <v>0</v>
      </c>
    </row>
    <row r="14" spans="1:18" ht="44.25" customHeight="1">
      <c r="A14" s="175" t="s">
        <v>247</v>
      </c>
      <c r="B14" s="13" t="s">
        <v>594</v>
      </c>
      <c r="C14" s="175" t="s">
        <v>590</v>
      </c>
      <c r="D14" s="175" t="s">
        <v>32</v>
      </c>
      <c r="E14" s="175">
        <v>260</v>
      </c>
      <c r="F14" s="175">
        <v>1</v>
      </c>
      <c r="G14" s="178" t="s">
        <v>595</v>
      </c>
      <c r="H14" s="175"/>
      <c r="I14" s="23"/>
      <c r="J14" s="176"/>
      <c r="K14" s="15"/>
      <c r="L14" s="15"/>
      <c r="M14" s="15"/>
      <c r="N14" s="318"/>
      <c r="O14" s="319"/>
      <c r="P14" s="320">
        <f t="shared" si="0"/>
        <v>0</v>
      </c>
      <c r="Q14" s="247">
        <f t="shared" si="1"/>
        <v>0</v>
      </c>
      <c r="R14" s="41">
        <f t="shared" si="2"/>
        <v>0</v>
      </c>
    </row>
    <row r="15" spans="1:18" ht="78" customHeight="1">
      <c r="A15" s="175" t="s">
        <v>249</v>
      </c>
      <c r="B15" s="13" t="s">
        <v>596</v>
      </c>
      <c r="C15" s="175" t="s">
        <v>597</v>
      </c>
      <c r="D15" s="175" t="s">
        <v>32</v>
      </c>
      <c r="E15" s="175">
        <v>140</v>
      </c>
      <c r="F15" s="175">
        <v>1</v>
      </c>
      <c r="G15" s="178" t="s">
        <v>598</v>
      </c>
      <c r="H15" s="175"/>
      <c r="I15" s="23"/>
      <c r="J15" s="15"/>
      <c r="K15" s="15"/>
      <c r="L15" s="15"/>
      <c r="M15" s="15"/>
      <c r="N15" s="318"/>
      <c r="O15" s="319"/>
      <c r="P15" s="320">
        <f t="shared" si="0"/>
        <v>0</v>
      </c>
      <c r="Q15" s="247">
        <f t="shared" si="1"/>
        <v>0</v>
      </c>
      <c r="R15" s="41">
        <f t="shared" si="2"/>
        <v>0</v>
      </c>
    </row>
    <row r="16" spans="1:18" ht="53.25" customHeight="1">
      <c r="A16" s="175" t="s">
        <v>251</v>
      </c>
      <c r="B16" s="13" t="s">
        <v>599</v>
      </c>
      <c r="C16" s="175" t="s">
        <v>600</v>
      </c>
      <c r="D16" s="175" t="s">
        <v>32</v>
      </c>
      <c r="E16" s="175">
        <v>1</v>
      </c>
      <c r="F16" s="175">
        <v>1</v>
      </c>
      <c r="G16" s="178" t="s">
        <v>601</v>
      </c>
      <c r="H16" s="175"/>
      <c r="I16" s="23"/>
      <c r="J16" s="15"/>
      <c r="K16" s="15"/>
      <c r="L16" s="175"/>
      <c r="M16" s="175"/>
      <c r="N16" s="318"/>
      <c r="O16" s="319"/>
      <c r="P16" s="320">
        <f t="shared" si="0"/>
        <v>0</v>
      </c>
      <c r="Q16" s="247">
        <f t="shared" si="1"/>
        <v>0</v>
      </c>
      <c r="R16" s="41">
        <f t="shared" si="2"/>
        <v>0</v>
      </c>
    </row>
    <row r="17" spans="1:18" ht="54" customHeight="1">
      <c r="A17" s="175" t="s">
        <v>253</v>
      </c>
      <c r="B17" s="13" t="s">
        <v>599</v>
      </c>
      <c r="C17" s="175" t="s">
        <v>602</v>
      </c>
      <c r="D17" s="175" t="s">
        <v>32</v>
      </c>
      <c r="E17" s="175">
        <v>20</v>
      </c>
      <c r="F17" s="175">
        <v>1</v>
      </c>
      <c r="G17" s="178" t="s">
        <v>603</v>
      </c>
      <c r="H17" s="175"/>
      <c r="I17" s="23"/>
      <c r="J17" s="15"/>
      <c r="K17" s="15"/>
      <c r="L17" s="175"/>
      <c r="M17" s="175"/>
      <c r="N17" s="318"/>
      <c r="O17" s="319"/>
      <c r="P17" s="320">
        <f t="shared" si="0"/>
        <v>0</v>
      </c>
      <c r="Q17" s="247">
        <f t="shared" si="1"/>
        <v>0</v>
      </c>
      <c r="R17" s="41">
        <f t="shared" si="2"/>
        <v>0</v>
      </c>
    </row>
    <row r="18" spans="1:18" ht="78.75" customHeight="1">
      <c r="A18" s="175" t="s">
        <v>255</v>
      </c>
      <c r="B18" s="195" t="s">
        <v>574</v>
      </c>
      <c r="C18" s="175" t="s">
        <v>604</v>
      </c>
      <c r="D18" s="175" t="s">
        <v>32</v>
      </c>
      <c r="E18" s="175">
        <v>200</v>
      </c>
      <c r="F18" s="175">
        <v>1</v>
      </c>
      <c r="G18" s="321" t="s">
        <v>605</v>
      </c>
      <c r="H18" s="175"/>
      <c r="I18" s="23"/>
      <c r="J18" s="15"/>
      <c r="K18" s="15"/>
      <c r="L18" s="175"/>
      <c r="M18" s="175"/>
      <c r="N18" s="318"/>
      <c r="O18" s="319"/>
      <c r="P18" s="320">
        <f t="shared" si="0"/>
        <v>0</v>
      </c>
      <c r="Q18" s="247">
        <f t="shared" si="1"/>
        <v>0</v>
      </c>
      <c r="R18" s="41">
        <f t="shared" si="2"/>
        <v>0</v>
      </c>
    </row>
    <row r="19" spans="1:18" ht="72" customHeight="1">
      <c r="A19" s="175" t="s">
        <v>257</v>
      </c>
      <c r="B19" s="322" t="s">
        <v>606</v>
      </c>
      <c r="C19" s="175" t="s">
        <v>40</v>
      </c>
      <c r="D19" s="175" t="s">
        <v>32</v>
      </c>
      <c r="E19" s="175">
        <v>200</v>
      </c>
      <c r="F19" s="175">
        <v>1</v>
      </c>
      <c r="G19" s="323" t="s">
        <v>607</v>
      </c>
      <c r="H19" s="175"/>
      <c r="I19" s="23"/>
      <c r="J19" s="175"/>
      <c r="K19" s="15"/>
      <c r="L19" s="175"/>
      <c r="M19" s="175"/>
      <c r="N19" s="318"/>
      <c r="O19" s="319"/>
      <c r="P19" s="320">
        <f t="shared" si="0"/>
        <v>0</v>
      </c>
      <c r="Q19" s="247">
        <f t="shared" si="1"/>
        <v>0</v>
      </c>
      <c r="R19" s="41">
        <f t="shared" si="2"/>
        <v>0</v>
      </c>
    </row>
    <row r="20" spans="1:18" ht="82.5" customHeight="1">
      <c r="A20" s="175" t="s">
        <v>259</v>
      </c>
      <c r="B20" s="324" t="s">
        <v>583</v>
      </c>
      <c r="C20" s="325" t="s">
        <v>608</v>
      </c>
      <c r="D20" s="325" t="s">
        <v>32</v>
      </c>
      <c r="E20" s="325">
        <v>25</v>
      </c>
      <c r="F20" s="325">
        <v>1</v>
      </c>
      <c r="G20" s="326" t="s">
        <v>609</v>
      </c>
      <c r="H20" s="175"/>
      <c r="I20" s="23"/>
      <c r="J20" s="326"/>
      <c r="K20" s="15"/>
      <c r="L20" s="326"/>
      <c r="M20" s="326"/>
      <c r="N20" s="318"/>
      <c r="O20" s="319"/>
      <c r="P20" s="320">
        <f t="shared" si="0"/>
        <v>0</v>
      </c>
      <c r="Q20" s="247">
        <f t="shared" si="1"/>
        <v>0</v>
      </c>
      <c r="R20" s="41">
        <f t="shared" si="2"/>
        <v>0</v>
      </c>
    </row>
    <row r="21" spans="1:18" ht="78" customHeight="1">
      <c r="A21" s="175" t="s">
        <v>261</v>
      </c>
      <c r="B21" s="324" t="s">
        <v>610</v>
      </c>
      <c r="C21" s="326" t="s">
        <v>611</v>
      </c>
      <c r="D21" s="325" t="s">
        <v>32</v>
      </c>
      <c r="E21" s="325">
        <v>5</v>
      </c>
      <c r="F21" s="325">
        <v>1</v>
      </c>
      <c r="G21" s="326" t="s">
        <v>612</v>
      </c>
      <c r="H21" s="175"/>
      <c r="I21" s="23"/>
      <c r="J21" s="326"/>
      <c r="K21" s="15"/>
      <c r="L21" s="327"/>
      <c r="M21" s="327"/>
      <c r="N21" s="318"/>
      <c r="O21" s="319"/>
      <c r="P21" s="320">
        <f t="shared" si="0"/>
        <v>0</v>
      </c>
      <c r="Q21" s="247">
        <f t="shared" si="1"/>
        <v>0</v>
      </c>
      <c r="R21" s="41">
        <f t="shared" si="2"/>
        <v>0</v>
      </c>
    </row>
    <row r="22" spans="1:18" ht="291" customHeight="1">
      <c r="A22" s="175" t="s">
        <v>265</v>
      </c>
      <c r="B22" s="324" t="s">
        <v>613</v>
      </c>
      <c r="C22" s="325"/>
      <c r="D22" s="325" t="s">
        <v>32</v>
      </c>
      <c r="E22" s="325">
        <v>25</v>
      </c>
      <c r="F22" s="325">
        <v>1</v>
      </c>
      <c r="G22" s="326" t="s">
        <v>614</v>
      </c>
      <c r="H22" s="175"/>
      <c r="I22" s="23"/>
      <c r="J22" s="326"/>
      <c r="K22" s="326"/>
      <c r="L22" s="327"/>
      <c r="M22" s="327"/>
      <c r="N22" s="318"/>
      <c r="O22" s="319"/>
      <c r="P22" s="320">
        <f t="shared" si="0"/>
        <v>0</v>
      </c>
      <c r="Q22" s="247">
        <f t="shared" si="1"/>
        <v>0</v>
      </c>
      <c r="R22" s="41">
        <f t="shared" si="2"/>
        <v>0</v>
      </c>
    </row>
    <row r="23" spans="1:18" ht="60.75" customHeight="1">
      <c r="A23" s="175" t="s">
        <v>266</v>
      </c>
      <c r="B23" s="324" t="s">
        <v>615</v>
      </c>
      <c r="C23" s="325" t="s">
        <v>616</v>
      </c>
      <c r="D23" s="325" t="s">
        <v>32</v>
      </c>
      <c r="E23" s="325">
        <v>350</v>
      </c>
      <c r="F23" s="325">
        <v>1</v>
      </c>
      <c r="G23" s="326" t="s">
        <v>617</v>
      </c>
      <c r="H23" s="175"/>
      <c r="I23" s="23"/>
      <c r="J23" s="326"/>
      <c r="K23" s="326"/>
      <c r="L23" s="327"/>
      <c r="M23" s="327"/>
      <c r="N23" s="318"/>
      <c r="O23" s="319"/>
      <c r="P23" s="320">
        <f t="shared" si="0"/>
        <v>0</v>
      </c>
      <c r="Q23" s="247">
        <f t="shared" si="1"/>
        <v>0</v>
      </c>
      <c r="R23" s="41">
        <f t="shared" si="2"/>
        <v>0</v>
      </c>
    </row>
    <row r="24" spans="1:18" ht="55.5" customHeight="1">
      <c r="A24" s="175" t="s">
        <v>268</v>
      </c>
      <c r="B24" s="324" t="s">
        <v>618</v>
      </c>
      <c r="C24" s="325" t="s">
        <v>616</v>
      </c>
      <c r="D24" s="325" t="s">
        <v>32</v>
      </c>
      <c r="E24" s="325">
        <v>250</v>
      </c>
      <c r="F24" s="325">
        <v>1</v>
      </c>
      <c r="G24" s="326" t="s">
        <v>619</v>
      </c>
      <c r="H24" s="175"/>
      <c r="I24" s="23"/>
      <c r="J24" s="326"/>
      <c r="K24" s="326"/>
      <c r="L24" s="327"/>
      <c r="M24" s="327"/>
      <c r="N24" s="318"/>
      <c r="O24" s="319"/>
      <c r="P24" s="320">
        <f t="shared" si="0"/>
        <v>0</v>
      </c>
      <c r="Q24" s="247">
        <f t="shared" si="1"/>
        <v>0</v>
      </c>
      <c r="R24" s="41">
        <f t="shared" si="2"/>
        <v>0</v>
      </c>
    </row>
    <row r="25" spans="1:18" ht="54.75" customHeight="1">
      <c r="A25" s="175" t="s">
        <v>269</v>
      </c>
      <c r="B25" s="324" t="s">
        <v>620</v>
      </c>
      <c r="C25" s="325" t="s">
        <v>621</v>
      </c>
      <c r="D25" s="325" t="s">
        <v>32</v>
      </c>
      <c r="E25" s="325">
        <v>450</v>
      </c>
      <c r="F25" s="325">
        <v>1</v>
      </c>
      <c r="G25" s="326" t="s">
        <v>622</v>
      </c>
      <c r="H25" s="175"/>
      <c r="I25" s="23"/>
      <c r="J25" s="326"/>
      <c r="K25" s="326"/>
      <c r="L25" s="327"/>
      <c r="M25" s="327"/>
      <c r="N25" s="318"/>
      <c r="O25" s="319"/>
      <c r="P25" s="320">
        <f t="shared" si="0"/>
        <v>0</v>
      </c>
      <c r="Q25" s="247">
        <f t="shared" si="1"/>
        <v>0</v>
      </c>
      <c r="R25" s="41">
        <f t="shared" si="2"/>
        <v>0</v>
      </c>
    </row>
    <row r="26" spans="1:18" ht="43.5" customHeight="1">
      <c r="A26" s="175" t="s">
        <v>270</v>
      </c>
      <c r="B26" s="324" t="s">
        <v>623</v>
      </c>
      <c r="C26" s="325" t="s">
        <v>624</v>
      </c>
      <c r="D26" s="325" t="s">
        <v>32</v>
      </c>
      <c r="E26" s="325">
        <v>100</v>
      </c>
      <c r="F26" s="325">
        <v>1</v>
      </c>
      <c r="G26" s="326" t="s">
        <v>625</v>
      </c>
      <c r="H26" s="175"/>
      <c r="I26" s="23"/>
      <c r="J26" s="326"/>
      <c r="K26" s="326"/>
      <c r="L26" s="327"/>
      <c r="M26" s="327"/>
      <c r="N26" s="318"/>
      <c r="O26" s="319"/>
      <c r="P26" s="320">
        <f t="shared" si="0"/>
        <v>0</v>
      </c>
      <c r="Q26" s="247">
        <f t="shared" si="1"/>
        <v>0</v>
      </c>
      <c r="R26" s="41">
        <f t="shared" si="2"/>
        <v>0</v>
      </c>
    </row>
    <row r="27" spans="1:18" ht="42.75" customHeight="1">
      <c r="A27" s="175" t="s">
        <v>272</v>
      </c>
      <c r="B27" s="324" t="s">
        <v>626</v>
      </c>
      <c r="C27" s="325" t="s">
        <v>624</v>
      </c>
      <c r="D27" s="325" t="s">
        <v>32</v>
      </c>
      <c r="E27" s="325">
        <v>100</v>
      </c>
      <c r="F27" s="325">
        <v>1</v>
      </c>
      <c r="G27" s="326" t="s">
        <v>627</v>
      </c>
      <c r="H27" s="175"/>
      <c r="I27" s="23"/>
      <c r="J27" s="326"/>
      <c r="K27" s="326"/>
      <c r="L27" s="327"/>
      <c r="M27" s="327"/>
      <c r="N27" s="318"/>
      <c r="O27" s="319"/>
      <c r="P27" s="320">
        <f t="shared" si="0"/>
        <v>0</v>
      </c>
      <c r="Q27" s="247">
        <f t="shared" si="1"/>
        <v>0</v>
      </c>
      <c r="R27" s="41">
        <f t="shared" si="2"/>
        <v>0</v>
      </c>
    </row>
    <row r="28" spans="1:18" ht="65.25" customHeight="1">
      <c r="A28" s="175" t="s">
        <v>273</v>
      </c>
      <c r="B28" s="13" t="s">
        <v>628</v>
      </c>
      <c r="C28" s="175" t="s">
        <v>40</v>
      </c>
      <c r="D28" s="175" t="s">
        <v>32</v>
      </c>
      <c r="E28" s="23">
        <v>15000</v>
      </c>
      <c r="F28" s="175">
        <v>1</v>
      </c>
      <c r="G28" s="178" t="s">
        <v>629</v>
      </c>
      <c r="H28" s="175"/>
      <c r="I28" s="23"/>
      <c r="J28" s="15"/>
      <c r="K28" s="326"/>
      <c r="L28" s="176"/>
      <c r="M28" s="176"/>
      <c r="N28" s="318"/>
      <c r="O28" s="319"/>
      <c r="P28" s="320">
        <f t="shared" si="0"/>
        <v>0</v>
      </c>
      <c r="Q28" s="247">
        <f t="shared" si="1"/>
        <v>0</v>
      </c>
      <c r="R28" s="41">
        <f t="shared" si="2"/>
        <v>0</v>
      </c>
    </row>
    <row r="29" spans="1:18" ht="49.5" customHeight="1">
      <c r="A29" s="175" t="s">
        <v>274</v>
      </c>
      <c r="B29" s="322" t="s">
        <v>630</v>
      </c>
      <c r="C29" s="175" t="s">
        <v>40</v>
      </c>
      <c r="D29" s="175" t="s">
        <v>32</v>
      </c>
      <c r="E29" s="23">
        <v>1</v>
      </c>
      <c r="F29" s="175">
        <v>1</v>
      </c>
      <c r="G29" s="328" t="s">
        <v>631</v>
      </c>
      <c r="H29" s="175"/>
      <c r="I29" s="23"/>
      <c r="J29" s="15"/>
      <c r="K29" s="326"/>
      <c r="L29" s="176"/>
      <c r="M29" s="176"/>
      <c r="N29" s="318"/>
      <c r="O29" s="319"/>
      <c r="P29" s="320">
        <f t="shared" si="0"/>
        <v>0</v>
      </c>
      <c r="Q29" s="247">
        <f t="shared" si="1"/>
        <v>0</v>
      </c>
      <c r="R29" s="41">
        <f t="shared" si="2"/>
        <v>0</v>
      </c>
    </row>
    <row r="30" spans="1:18" ht="51.75" customHeight="1">
      <c r="A30" s="166" t="s">
        <v>275</v>
      </c>
      <c r="B30" s="329" t="s">
        <v>1128</v>
      </c>
      <c r="C30" s="166" t="s">
        <v>40</v>
      </c>
      <c r="D30" s="166" t="s">
        <v>32</v>
      </c>
      <c r="E30" s="330">
        <v>1</v>
      </c>
      <c r="F30" s="166">
        <v>1</v>
      </c>
      <c r="G30" s="331" t="s">
        <v>1129</v>
      </c>
      <c r="H30" s="166"/>
      <c r="I30" s="166"/>
      <c r="J30" s="332"/>
      <c r="K30" s="326"/>
      <c r="L30" s="241"/>
      <c r="M30" s="241"/>
      <c r="N30" s="318"/>
      <c r="O30" s="319"/>
      <c r="P30" s="320">
        <f t="shared" si="0"/>
        <v>0</v>
      </c>
      <c r="Q30" s="228">
        <f t="shared" si="1"/>
        <v>0</v>
      </c>
      <c r="R30" s="228">
        <f t="shared" ref="R30" si="3">ROUND((Q30*O30)+Q30,2)</f>
        <v>0</v>
      </c>
    </row>
    <row r="31" spans="1:18" ht="66" customHeight="1">
      <c r="A31" s="175" t="s">
        <v>279</v>
      </c>
      <c r="B31" s="322" t="s">
        <v>632</v>
      </c>
      <c r="C31" s="175" t="s">
        <v>633</v>
      </c>
      <c r="D31" s="175" t="s">
        <v>32</v>
      </c>
      <c r="E31" s="23">
        <v>25</v>
      </c>
      <c r="F31" s="175">
        <v>1</v>
      </c>
      <c r="G31" s="328" t="s">
        <v>634</v>
      </c>
      <c r="H31" s="175"/>
      <c r="I31" s="23"/>
      <c r="J31" s="15"/>
      <c r="K31" s="326"/>
      <c r="L31" s="176"/>
      <c r="M31" s="176"/>
      <c r="N31" s="318"/>
      <c r="O31" s="319"/>
      <c r="P31" s="320">
        <f t="shared" si="0"/>
        <v>0</v>
      </c>
      <c r="Q31" s="247">
        <f t="shared" si="1"/>
        <v>0</v>
      </c>
      <c r="R31" s="41">
        <f t="shared" si="2"/>
        <v>0</v>
      </c>
    </row>
    <row r="32" spans="1:18" ht="107.25" customHeight="1">
      <c r="A32" s="175" t="s">
        <v>281</v>
      </c>
      <c r="B32" s="13" t="s">
        <v>635</v>
      </c>
      <c r="C32" s="175" t="s">
        <v>636</v>
      </c>
      <c r="D32" s="175" t="s">
        <v>32</v>
      </c>
      <c r="E32" s="23">
        <v>8000</v>
      </c>
      <c r="F32" s="175">
        <v>1</v>
      </c>
      <c r="G32" s="333" t="s">
        <v>637</v>
      </c>
      <c r="H32" s="175"/>
      <c r="I32" s="23"/>
      <c r="J32" s="15"/>
      <c r="K32" s="326"/>
      <c r="L32" s="176"/>
      <c r="M32" s="176"/>
      <c r="N32" s="318"/>
      <c r="O32" s="319"/>
      <c r="P32" s="320">
        <f t="shared" si="0"/>
        <v>0</v>
      </c>
      <c r="Q32" s="247">
        <f t="shared" si="1"/>
        <v>0</v>
      </c>
      <c r="R32" s="41">
        <f t="shared" si="2"/>
        <v>0</v>
      </c>
    </row>
    <row r="33" spans="1:18" ht="43.5" customHeight="1">
      <c r="A33" s="175" t="s">
        <v>283</v>
      </c>
      <c r="B33" s="13" t="s">
        <v>638</v>
      </c>
      <c r="C33" s="175" t="s">
        <v>40</v>
      </c>
      <c r="D33" s="175" t="s">
        <v>32</v>
      </c>
      <c r="E33" s="23">
        <v>100</v>
      </c>
      <c r="F33" s="175">
        <v>1</v>
      </c>
      <c r="G33" s="333" t="s">
        <v>639</v>
      </c>
      <c r="H33" s="175"/>
      <c r="I33" s="23"/>
      <c r="J33" s="15"/>
      <c r="K33" s="326"/>
      <c r="L33" s="176"/>
      <c r="M33" s="176"/>
      <c r="N33" s="318"/>
      <c r="O33" s="319"/>
      <c r="P33" s="320">
        <f t="shared" si="0"/>
        <v>0</v>
      </c>
      <c r="Q33" s="247">
        <f t="shared" si="1"/>
        <v>0</v>
      </c>
      <c r="R33" s="41">
        <f t="shared" si="2"/>
        <v>0</v>
      </c>
    </row>
    <row r="34" spans="1:18" ht="15" customHeight="1">
      <c r="A34" s="424" t="s">
        <v>1245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143">
        <f>SUM(Q6:Q33)</f>
        <v>0</v>
      </c>
      <c r="R34" s="143">
        <f>SUM(R6:R33)</f>
        <v>0</v>
      </c>
    </row>
    <row r="35" spans="1:18" ht="15" customHeight="1">
      <c r="A35" s="425" t="s">
        <v>1246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61">
        <f>0.7*Q34</f>
        <v>0</v>
      </c>
      <c r="R35" s="61">
        <f>0.7*R34</f>
        <v>0</v>
      </c>
    </row>
    <row r="36" spans="1:18">
      <c r="A36" s="426" t="s">
        <v>1235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61">
        <f>1.2*Q34</f>
        <v>0</v>
      </c>
      <c r="R36" s="61">
        <f>1.2*R34</f>
        <v>0</v>
      </c>
    </row>
    <row r="37" spans="1:18">
      <c r="A37" s="430" t="s">
        <v>35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</row>
    <row r="38" spans="1:18" ht="49.5" customHeight="1">
      <c r="A38" s="427" t="s">
        <v>1243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</row>
    <row r="39" spans="1:18" ht="47.25" customHeight="1">
      <c r="A39" s="427" t="s">
        <v>1244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</row>
    <row r="40" spans="1:18" ht="34.5" customHeight="1">
      <c r="A40" s="428" t="s">
        <v>1236</v>
      </c>
      <c r="B40" s="428"/>
      <c r="C40" s="428"/>
      <c r="D40" s="428"/>
      <c r="E40" s="428"/>
      <c r="F40" s="428" t="s">
        <v>1237</v>
      </c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</row>
    <row r="41" spans="1:18" ht="29.25" customHeight="1">
      <c r="A41" s="429" t="s">
        <v>1238</v>
      </c>
      <c r="B41" s="429"/>
      <c r="C41" s="429"/>
      <c r="D41" s="429"/>
      <c r="E41" s="429"/>
      <c r="F41" s="429" t="s">
        <v>1239</v>
      </c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</row>
    <row r="42" spans="1:18" ht="44.25" customHeight="1">
      <c r="A42" s="428" t="s">
        <v>1240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</row>
  </sheetData>
  <mergeCells count="14">
    <mergeCell ref="A42:R42"/>
    <mergeCell ref="A38:R38"/>
    <mergeCell ref="A39:R39"/>
    <mergeCell ref="A40:E40"/>
    <mergeCell ref="F40:R40"/>
    <mergeCell ref="A41:E41"/>
    <mergeCell ref="F41:R41"/>
    <mergeCell ref="A37:R37"/>
    <mergeCell ref="A36:P36"/>
    <mergeCell ref="A1:R1"/>
    <mergeCell ref="A2:R2"/>
    <mergeCell ref="A3:R3"/>
    <mergeCell ref="A34:P34"/>
    <mergeCell ref="A35:P35"/>
  </mergeCells>
  <pageMargins left="0.25" right="0.25" top="0.75" bottom="0.75" header="0.3" footer="0.3"/>
  <pageSetup paperSize="9" scale="3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6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R13"/>
    </sheetView>
  </sheetViews>
  <sheetFormatPr defaultRowHeight="15"/>
  <cols>
    <col min="1" max="1" width="4.42578125" style="38" customWidth="1"/>
    <col min="2" max="2" width="38" style="38" customWidth="1"/>
    <col min="3" max="3" width="14.42578125" style="38" customWidth="1"/>
    <col min="4" max="4" width="15.7109375" style="38" customWidth="1"/>
    <col min="5" max="5" width="17.28515625" style="38" customWidth="1"/>
    <col min="6" max="6" width="17" style="38" customWidth="1"/>
    <col min="7" max="7" width="62.140625" style="38" customWidth="1"/>
    <col min="8" max="8" width="16.140625" style="38" customWidth="1"/>
    <col min="9" max="9" width="18.5703125" style="38" customWidth="1"/>
    <col min="10" max="11" width="9.140625" style="38" customWidth="1"/>
    <col min="12" max="12" width="14.140625" style="38" customWidth="1"/>
    <col min="13" max="13" width="14.42578125" style="38" customWidth="1"/>
    <col min="14" max="14" width="18.5703125" style="38" customWidth="1"/>
    <col min="15" max="15" width="5.7109375" style="38" customWidth="1"/>
    <col min="16" max="16" width="24.140625" style="38" customWidth="1"/>
    <col min="17" max="17" width="17" style="38" customWidth="1"/>
    <col min="18" max="18" width="1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18">
      <c r="A3" s="490" t="s">
        <v>1130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</row>
    <row r="4" spans="1:18" ht="139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48</v>
      </c>
      <c r="J4" s="5" t="s">
        <v>8</v>
      </c>
      <c r="K4" s="413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413" t="s">
        <v>1198</v>
      </c>
    </row>
    <row r="5" spans="1:18">
      <c r="A5" s="334" t="s">
        <v>13</v>
      </c>
      <c r="B5" s="334" t="s">
        <v>14</v>
      </c>
      <c r="C5" s="334" t="s">
        <v>15</v>
      </c>
      <c r="D5" s="334" t="s">
        <v>16</v>
      </c>
      <c r="E5" s="334" t="s">
        <v>17</v>
      </c>
      <c r="F5" s="334" t="s">
        <v>18</v>
      </c>
      <c r="G5" s="334" t="s">
        <v>19</v>
      </c>
      <c r="H5" s="334" t="s">
        <v>20</v>
      </c>
      <c r="I5" s="334" t="s">
        <v>21</v>
      </c>
      <c r="J5" s="334" t="s">
        <v>22</v>
      </c>
      <c r="K5" s="334" t="s">
        <v>23</v>
      </c>
      <c r="L5" s="334" t="s">
        <v>24</v>
      </c>
      <c r="M5" s="334" t="s">
        <v>25</v>
      </c>
      <c r="N5" s="334" t="s">
        <v>26</v>
      </c>
      <c r="O5" s="334" t="s">
        <v>27</v>
      </c>
      <c r="P5" s="334" t="s">
        <v>28</v>
      </c>
      <c r="Q5" s="334" t="s">
        <v>29</v>
      </c>
      <c r="R5" s="334" t="s">
        <v>198</v>
      </c>
    </row>
    <row r="6" spans="1:18" ht="68.25" customHeight="1">
      <c r="A6" s="335" t="s">
        <v>13</v>
      </c>
      <c r="B6" s="229" t="s">
        <v>771</v>
      </c>
      <c r="C6" s="230" t="s">
        <v>40</v>
      </c>
      <c r="D6" s="230" t="s">
        <v>120</v>
      </c>
      <c r="E6" s="230">
        <v>12</v>
      </c>
      <c r="F6" s="336">
        <v>5</v>
      </c>
      <c r="G6" s="231" t="s">
        <v>772</v>
      </c>
      <c r="H6" s="337"/>
      <c r="I6" s="337"/>
      <c r="J6" s="415"/>
      <c r="K6" s="415"/>
      <c r="L6" s="416"/>
      <c r="M6" s="416"/>
      <c r="N6" s="338"/>
      <c r="O6" s="233"/>
      <c r="P6" s="339">
        <f>ROUND(N6*O6+N6,2)</f>
        <v>0</v>
      </c>
      <c r="Q6" s="247">
        <f>ROUND(I6*N6,2)</f>
        <v>0</v>
      </c>
      <c r="R6" s="41">
        <f>ROUND(Q6*O6+Q6,2)</f>
        <v>0</v>
      </c>
    </row>
    <row r="7" spans="1:18" ht="107.25" customHeight="1">
      <c r="A7" s="335" t="s">
        <v>14</v>
      </c>
      <c r="B7" s="229" t="s">
        <v>1092</v>
      </c>
      <c r="C7" s="230" t="s">
        <v>40</v>
      </c>
      <c r="D7" s="230" t="s">
        <v>32</v>
      </c>
      <c r="E7" s="230">
        <v>60</v>
      </c>
      <c r="F7" s="336">
        <v>1</v>
      </c>
      <c r="G7" s="231" t="s">
        <v>1093</v>
      </c>
      <c r="H7" s="337"/>
      <c r="I7" s="337"/>
      <c r="J7" s="415"/>
      <c r="K7" s="415"/>
      <c r="L7" s="416"/>
      <c r="M7" s="416"/>
      <c r="N7" s="338"/>
      <c r="O7" s="233"/>
      <c r="P7" s="339">
        <f>ROUND(N7*O7+N7,2)</f>
        <v>0</v>
      </c>
      <c r="Q7" s="247">
        <f>ROUND(I7*N7,2)</f>
        <v>0</v>
      </c>
      <c r="R7" s="41">
        <f>ROUND(Q7*O7+Q7,2)</f>
        <v>0</v>
      </c>
    </row>
    <row r="8" spans="1:18" ht="1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340">
        <f>SUM(Q6:Q7)</f>
        <v>0</v>
      </c>
      <c r="R8" s="340">
        <f>SUM(R6:R7)</f>
        <v>0</v>
      </c>
    </row>
    <row r="9" spans="1:18" ht="15" customHeight="1">
      <c r="A9" s="425" t="s">
        <v>1246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341">
        <f>0.7*Q8</f>
        <v>0</v>
      </c>
      <c r="R9" s="341">
        <f>0.7*R8</f>
        <v>0</v>
      </c>
    </row>
    <row r="10" spans="1:18">
      <c r="A10" s="426" t="s">
        <v>1235</v>
      </c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341">
        <f>1.2*Q8</f>
        <v>0</v>
      </c>
      <c r="R10" s="341">
        <f>1.2*R8</f>
        <v>0</v>
      </c>
    </row>
    <row r="11" spans="1:18">
      <c r="A11" s="542" t="s">
        <v>43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148"/>
    </row>
    <row r="12" spans="1:18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3" spans="1:18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18" ht="29.25" customHeight="1">
      <c r="A15" s="429" t="s">
        <v>1238</v>
      </c>
      <c r="B15" s="429"/>
      <c r="C15" s="429"/>
      <c r="D15" s="429"/>
      <c r="E15" s="429"/>
      <c r="F15" s="429" t="s">
        <v>1239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18" ht="44.25" customHeight="1">
      <c r="A16" s="428" t="s">
        <v>1240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</row>
  </sheetData>
  <mergeCells count="14">
    <mergeCell ref="A16:R16"/>
    <mergeCell ref="A12:R12"/>
    <mergeCell ref="A13:R13"/>
    <mergeCell ref="A14:E14"/>
    <mergeCell ref="F14:R14"/>
    <mergeCell ref="A15:E15"/>
    <mergeCell ref="F15:R15"/>
    <mergeCell ref="A11:Q11"/>
    <mergeCell ref="A10:P10"/>
    <mergeCell ref="A1:R1"/>
    <mergeCell ref="A2:R2"/>
    <mergeCell ref="A3:R3"/>
    <mergeCell ref="A8:P8"/>
    <mergeCell ref="A9:P9"/>
  </mergeCells>
  <pageMargins left="0.25" right="0.25" top="0.75" bottom="0.75" header="0.3" footer="0.3"/>
  <pageSetup paperSize="9" scale="43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21"/>
  <sheetViews>
    <sheetView view="pageBreakPreview" zoomScaleNormal="100" zoomScaleSheetLayoutView="100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M6" sqref="M6:N11"/>
    </sheetView>
  </sheetViews>
  <sheetFormatPr defaultRowHeight="15"/>
  <cols>
    <col min="1" max="1" width="3.7109375" style="38" customWidth="1"/>
    <col min="2" max="2" width="29" style="38" customWidth="1"/>
    <col min="3" max="3" width="13.85546875" style="38" customWidth="1"/>
    <col min="4" max="4" width="9.42578125" style="38" customWidth="1"/>
    <col min="5" max="5" width="17.5703125" style="38" customWidth="1"/>
    <col min="6" max="6" width="40.85546875" style="38" customWidth="1"/>
    <col min="7" max="7" width="11.85546875" style="38" customWidth="1"/>
    <col min="8" max="8" width="22.42578125" style="38" customWidth="1"/>
    <col min="9" max="10" width="9.140625" style="38" customWidth="1"/>
    <col min="11" max="11" width="15.42578125" style="38" customWidth="1"/>
    <col min="12" max="12" width="14" style="38" customWidth="1"/>
    <col min="13" max="13" width="22" style="38" customWidth="1"/>
    <col min="14" max="14" width="10.85546875" style="38" customWidth="1"/>
    <col min="15" max="15" width="17" style="38" customWidth="1"/>
    <col min="16" max="16" width="17.140625" style="38" customWidth="1"/>
    <col min="17" max="17" width="16.57031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22" t="s">
        <v>409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</row>
    <row r="4" spans="1:17" ht="129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1256</v>
      </c>
      <c r="F4" s="39" t="s">
        <v>1205</v>
      </c>
      <c r="G4" s="5" t="s">
        <v>37</v>
      </c>
      <c r="H4" s="7" t="s">
        <v>147</v>
      </c>
      <c r="I4" s="5" t="s">
        <v>8</v>
      </c>
      <c r="J4" s="175" t="s">
        <v>9</v>
      </c>
      <c r="K4" s="4" t="s">
        <v>10</v>
      </c>
      <c r="L4" s="8" t="s">
        <v>1090</v>
      </c>
      <c r="M4" s="342" t="s">
        <v>11</v>
      </c>
      <c r="N4" s="342" t="s">
        <v>12</v>
      </c>
      <c r="O4" s="9" t="s">
        <v>49</v>
      </c>
      <c r="P4" s="10" t="s">
        <v>1197</v>
      </c>
      <c r="Q4" s="175" t="s">
        <v>1199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</row>
    <row r="6" spans="1:17" ht="50.25" customHeight="1">
      <c r="A6" s="4" t="s">
        <v>13</v>
      </c>
      <c r="B6" s="52" t="s">
        <v>1258</v>
      </c>
      <c r="C6" s="4" t="s">
        <v>410</v>
      </c>
      <c r="D6" s="4" t="s">
        <v>32</v>
      </c>
      <c r="E6" s="4">
        <v>700</v>
      </c>
      <c r="F6" s="52" t="s">
        <v>411</v>
      </c>
      <c r="G6" s="4"/>
      <c r="H6" s="4"/>
      <c r="I6" s="4"/>
      <c r="J6" s="4"/>
      <c r="K6" s="4"/>
      <c r="L6" s="4"/>
      <c r="M6" s="55"/>
      <c r="N6" s="343"/>
      <c r="O6" s="344">
        <f>ROUND(M6*N6+M6,2)</f>
        <v>0</v>
      </c>
      <c r="P6" s="247">
        <f>ROUND(H6*M6,2)</f>
        <v>0</v>
      </c>
      <c r="Q6" s="41">
        <f>ROUND(P6*N6+P6,2)</f>
        <v>0</v>
      </c>
    </row>
    <row r="7" spans="1:17" ht="50.25" customHeight="1">
      <c r="A7" s="4" t="s">
        <v>14</v>
      </c>
      <c r="B7" s="52" t="s">
        <v>1259</v>
      </c>
      <c r="C7" s="4" t="s">
        <v>40</v>
      </c>
      <c r="D7" s="4" t="s">
        <v>32</v>
      </c>
      <c r="E7" s="4">
        <v>1</v>
      </c>
      <c r="F7" s="52" t="s">
        <v>412</v>
      </c>
      <c r="G7" s="4"/>
      <c r="H7" s="4"/>
      <c r="I7" s="4"/>
      <c r="J7" s="4"/>
      <c r="K7" s="4"/>
      <c r="L7" s="4"/>
      <c r="M7" s="55"/>
      <c r="N7" s="343"/>
      <c r="O7" s="344">
        <f t="shared" ref="O7:O11" si="0">ROUND(M7*N7+M7,2)</f>
        <v>0</v>
      </c>
      <c r="P7" s="247">
        <f t="shared" ref="P7:P11" si="1">ROUND(H7*M7,2)</f>
        <v>0</v>
      </c>
      <c r="Q7" s="41">
        <f t="shared" ref="Q7:Q11" si="2">ROUND(P7*N7+P7,2)</f>
        <v>0</v>
      </c>
    </row>
    <row r="8" spans="1:17" ht="60" customHeight="1">
      <c r="A8" s="4" t="s">
        <v>15</v>
      </c>
      <c r="B8" s="52" t="s">
        <v>1260</v>
      </c>
      <c r="C8" s="4" t="s">
        <v>40</v>
      </c>
      <c r="D8" s="4" t="s">
        <v>32</v>
      </c>
      <c r="E8" s="4">
        <v>1400</v>
      </c>
      <c r="F8" s="52" t="s">
        <v>413</v>
      </c>
      <c r="G8" s="4"/>
      <c r="H8" s="4"/>
      <c r="I8" s="4"/>
      <c r="J8" s="4"/>
      <c r="K8" s="4"/>
      <c r="L8" s="4"/>
      <c r="M8" s="55"/>
      <c r="N8" s="343"/>
      <c r="O8" s="344">
        <f t="shared" si="0"/>
        <v>0</v>
      </c>
      <c r="P8" s="247">
        <f t="shared" si="1"/>
        <v>0</v>
      </c>
      <c r="Q8" s="41">
        <f t="shared" si="2"/>
        <v>0</v>
      </c>
    </row>
    <row r="9" spans="1:17" ht="44.25" customHeight="1">
      <c r="A9" s="4" t="s">
        <v>16</v>
      </c>
      <c r="B9" s="221" t="s">
        <v>1261</v>
      </c>
      <c r="C9" s="175" t="s">
        <v>414</v>
      </c>
      <c r="D9" s="175" t="s">
        <v>32</v>
      </c>
      <c r="E9" s="106">
        <v>12000</v>
      </c>
      <c r="F9" s="178" t="s">
        <v>415</v>
      </c>
      <c r="G9" s="4"/>
      <c r="H9" s="4"/>
      <c r="I9" s="4"/>
      <c r="J9" s="4"/>
      <c r="K9" s="4"/>
      <c r="L9" s="4"/>
      <c r="M9" s="345"/>
      <c r="N9" s="343"/>
      <c r="O9" s="344">
        <f t="shared" si="0"/>
        <v>0</v>
      </c>
      <c r="P9" s="247">
        <f t="shared" si="1"/>
        <v>0</v>
      </c>
      <c r="Q9" s="41">
        <f t="shared" si="2"/>
        <v>0</v>
      </c>
    </row>
    <row r="10" spans="1:17" ht="75.75" customHeight="1">
      <c r="A10" s="4" t="s">
        <v>17</v>
      </c>
      <c r="B10" s="218" t="s">
        <v>1262</v>
      </c>
      <c r="C10" s="4" t="s">
        <v>416</v>
      </c>
      <c r="D10" s="175" t="s">
        <v>32</v>
      </c>
      <c r="E10" s="106">
        <v>2700</v>
      </c>
      <c r="F10" s="174" t="s">
        <v>417</v>
      </c>
      <c r="G10" s="4"/>
      <c r="H10" s="4"/>
      <c r="I10" s="4"/>
      <c r="J10" s="4"/>
      <c r="K10" s="4"/>
      <c r="L10" s="4"/>
      <c r="M10" s="346"/>
      <c r="N10" s="343"/>
      <c r="O10" s="344">
        <f t="shared" si="0"/>
        <v>0</v>
      </c>
      <c r="P10" s="247">
        <f t="shared" si="1"/>
        <v>0</v>
      </c>
      <c r="Q10" s="41">
        <f t="shared" si="2"/>
        <v>0</v>
      </c>
    </row>
    <row r="11" spans="1:17" ht="42" customHeight="1">
      <c r="A11" s="4" t="s">
        <v>18</v>
      </c>
      <c r="B11" s="218" t="s">
        <v>1263</v>
      </c>
      <c r="C11" s="4" t="s">
        <v>1131</v>
      </c>
      <c r="D11" s="175" t="s">
        <v>32</v>
      </c>
      <c r="E11" s="106">
        <v>100</v>
      </c>
      <c r="F11" s="174" t="s">
        <v>1132</v>
      </c>
      <c r="G11" s="4"/>
      <c r="H11" s="4"/>
      <c r="I11" s="4"/>
      <c r="J11" s="4"/>
      <c r="K11" s="4"/>
      <c r="L11" s="4"/>
      <c r="M11" s="346"/>
      <c r="N11" s="343"/>
      <c r="O11" s="344">
        <f t="shared" si="0"/>
        <v>0</v>
      </c>
      <c r="P11" s="247">
        <f t="shared" si="1"/>
        <v>0</v>
      </c>
      <c r="Q11" s="41">
        <f t="shared" si="2"/>
        <v>0</v>
      </c>
    </row>
    <row r="12" spans="1:17" ht="15" customHeight="1">
      <c r="A12" s="424" t="s">
        <v>1245</v>
      </c>
      <c r="B12" s="424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50">
        <f>SUM(P6:P11)</f>
        <v>0</v>
      </c>
      <c r="Q12" s="313">
        <f>SUM(Q6:Q11)</f>
        <v>0</v>
      </c>
    </row>
    <row r="13" spans="1:17" ht="15" customHeight="1">
      <c r="A13" s="424" t="s">
        <v>1247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277">
        <f>0.7*P12</f>
        <v>0</v>
      </c>
      <c r="Q13" s="277">
        <f>0.7*Q12</f>
        <v>0</v>
      </c>
    </row>
    <row r="14" spans="1:17">
      <c r="A14" s="453" t="s">
        <v>1235</v>
      </c>
      <c r="B14" s="453"/>
      <c r="C14" s="453"/>
      <c r="D14" s="453"/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453"/>
      <c r="P14" s="277">
        <f>1.2*P12</f>
        <v>0</v>
      </c>
      <c r="Q14" s="277">
        <f>1.2*Q12</f>
        <v>0</v>
      </c>
    </row>
    <row r="15" spans="1:17" ht="33" customHeight="1">
      <c r="A15" s="439" t="s">
        <v>418</v>
      </c>
      <c r="B15" s="439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</row>
    <row r="16" spans="1:17" ht="47.25" customHeight="1">
      <c r="A16" s="440" t="s">
        <v>419</v>
      </c>
      <c r="B16" s="492"/>
      <c r="C16" s="492"/>
      <c r="D16" s="492"/>
      <c r="E16" s="492"/>
      <c r="F16" s="492"/>
      <c r="G16" s="492"/>
      <c r="H16" s="492"/>
      <c r="I16" s="492"/>
      <c r="J16" s="492"/>
      <c r="K16" s="492"/>
      <c r="L16" s="492"/>
      <c r="M16" s="492"/>
      <c r="N16" s="492"/>
      <c r="O16" s="492"/>
      <c r="P16" s="492"/>
      <c r="Q16" s="492"/>
    </row>
    <row r="17" spans="1:17" ht="49.5" customHeight="1">
      <c r="A17" s="427" t="s">
        <v>1243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</row>
    <row r="18" spans="1:17" ht="47.25" customHeight="1">
      <c r="A18" s="427" t="s">
        <v>1244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</row>
    <row r="19" spans="1:17" ht="34.5" customHeight="1">
      <c r="A19" s="428" t="s">
        <v>1236</v>
      </c>
      <c r="B19" s="428"/>
      <c r="C19" s="428"/>
      <c r="D19" s="428"/>
      <c r="E19" s="428"/>
      <c r="F19" s="428" t="s">
        <v>1237</v>
      </c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</row>
    <row r="20" spans="1:17" ht="29.25" customHeight="1">
      <c r="A20" s="429" t="s">
        <v>1238</v>
      </c>
      <c r="B20" s="429"/>
      <c r="C20" s="429"/>
      <c r="D20" s="429"/>
      <c r="E20" s="429"/>
      <c r="F20" s="428" t="s">
        <v>1239</v>
      </c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</row>
    <row r="21" spans="1:17" ht="44.25" customHeight="1">
      <c r="A21" s="427" t="s">
        <v>1240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</row>
  </sheetData>
  <mergeCells count="15">
    <mergeCell ref="A21:Q21"/>
    <mergeCell ref="A17:Q17"/>
    <mergeCell ref="A18:Q18"/>
    <mergeCell ref="A19:E19"/>
    <mergeCell ref="F19:Q19"/>
    <mergeCell ref="A20:E20"/>
    <mergeCell ref="F20:Q20"/>
    <mergeCell ref="A1:Q1"/>
    <mergeCell ref="A2:Q2"/>
    <mergeCell ref="A15:Q15"/>
    <mergeCell ref="A16:Q16"/>
    <mergeCell ref="A3:Q3"/>
    <mergeCell ref="A12:O12"/>
    <mergeCell ref="A13:O13"/>
    <mergeCell ref="A14:O14"/>
  </mergeCells>
  <pageMargins left="0.25" right="0.25" top="0.75" bottom="0.75" header="0.3" footer="0.3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0"/>
  <sheetViews>
    <sheetView view="pageBreakPreview" zoomScaleNormal="100" zoomScaleSheetLayoutView="100" workbookViewId="0">
      <pane xSplit="2" ySplit="3" topLeftCell="H19" activePane="bottomRight" state="frozen"/>
      <selection pane="topRight" activeCell="C1" sqref="C1"/>
      <selection pane="bottomLeft" activeCell="A4" sqref="A4"/>
      <selection pane="bottomRight" activeCell="N6" sqref="N6:O31"/>
    </sheetView>
  </sheetViews>
  <sheetFormatPr defaultRowHeight="15"/>
  <cols>
    <col min="1" max="1" width="5.85546875" style="38" customWidth="1"/>
    <col min="2" max="2" width="29.5703125" style="38" customWidth="1"/>
    <col min="3" max="3" width="15.5703125" style="38" customWidth="1"/>
    <col min="4" max="4" width="9.140625" style="38"/>
    <col min="5" max="5" width="20.140625" style="38" customWidth="1"/>
    <col min="6" max="6" width="13.85546875" style="38" customWidth="1"/>
    <col min="7" max="7" width="59.28515625" style="38" customWidth="1"/>
    <col min="8" max="8" width="17.28515625" style="38" customWidth="1"/>
    <col min="9" max="9" width="25.5703125" style="38" customWidth="1"/>
    <col min="10" max="10" width="13.7109375" style="38" customWidth="1"/>
    <col min="11" max="11" width="9.140625" style="38" customWidth="1"/>
    <col min="12" max="12" width="11.5703125" style="38" customWidth="1"/>
    <col min="13" max="13" width="13" style="38" customWidth="1"/>
    <col min="14" max="14" width="19.140625" style="38" customWidth="1"/>
    <col min="15" max="15" width="6.7109375" style="38" customWidth="1"/>
    <col min="16" max="16" width="23.7109375" style="38" customWidth="1"/>
    <col min="17" max="17" width="19.85546875" style="38" customWidth="1"/>
    <col min="18" max="18" width="21.71093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521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05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1206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744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24.75" customHeight="1">
      <c r="A6" s="6" t="s">
        <v>13</v>
      </c>
      <c r="B6" s="22" t="s">
        <v>522</v>
      </c>
      <c r="C6" s="6" t="s">
        <v>523</v>
      </c>
      <c r="D6" s="6" t="s">
        <v>32</v>
      </c>
      <c r="E6" s="6">
        <v>135</v>
      </c>
      <c r="F6" s="6">
        <v>1</v>
      </c>
      <c r="G6" s="14" t="s">
        <v>524</v>
      </c>
      <c r="H6" s="15"/>
      <c r="I6" s="6"/>
      <c r="J6" s="15"/>
      <c r="K6" s="15"/>
      <c r="L6" s="15"/>
      <c r="M6" s="15"/>
      <c r="N6" s="57"/>
      <c r="O6" s="58"/>
      <c r="P6" s="43">
        <f>ROUND(N6*O6+N6,2)</f>
        <v>0</v>
      </c>
      <c r="Q6" s="43">
        <f>ROUND(N6*I6,2)</f>
        <v>0</v>
      </c>
      <c r="R6" s="41">
        <f>ROUND(Q6*O6+Q6,2)</f>
        <v>0</v>
      </c>
    </row>
    <row r="7" spans="1:18" ht="25.5" customHeight="1">
      <c r="A7" s="6" t="s">
        <v>14</v>
      </c>
      <c r="B7" s="22" t="s">
        <v>525</v>
      </c>
      <c r="C7" s="6" t="s">
        <v>526</v>
      </c>
      <c r="D7" s="6" t="s">
        <v>32</v>
      </c>
      <c r="E7" s="6">
        <v>9</v>
      </c>
      <c r="F7" s="6">
        <v>1</v>
      </c>
      <c r="G7" s="14" t="s">
        <v>527</v>
      </c>
      <c r="H7" s="15"/>
      <c r="I7" s="6"/>
      <c r="J7" s="15"/>
      <c r="K7" s="15"/>
      <c r="L7" s="15"/>
      <c r="M7" s="15"/>
      <c r="N7" s="59"/>
      <c r="O7" s="58"/>
      <c r="P7" s="43">
        <f t="shared" ref="P7:P31" si="0">ROUND(N7*O7+N7,2)</f>
        <v>0</v>
      </c>
      <c r="Q7" s="43">
        <f t="shared" ref="Q7:Q31" si="1">ROUND(N7*I7,2)</f>
        <v>0</v>
      </c>
      <c r="R7" s="41">
        <f t="shared" ref="R7:R31" si="2">ROUND(Q7*O7+Q7,2)</f>
        <v>0</v>
      </c>
    </row>
    <row r="8" spans="1:18" ht="41.25" customHeight="1">
      <c r="A8" s="6" t="s">
        <v>15</v>
      </c>
      <c r="B8" s="22" t="s">
        <v>528</v>
      </c>
      <c r="C8" s="6" t="s">
        <v>526</v>
      </c>
      <c r="D8" s="6" t="s">
        <v>32</v>
      </c>
      <c r="E8" s="6">
        <v>285</v>
      </c>
      <c r="F8" s="6">
        <v>1</v>
      </c>
      <c r="G8" s="14" t="s">
        <v>529</v>
      </c>
      <c r="H8" s="15"/>
      <c r="I8" s="6"/>
      <c r="J8" s="15"/>
      <c r="K8" s="15"/>
      <c r="L8" s="15"/>
      <c r="M8" s="15"/>
      <c r="N8" s="57"/>
      <c r="O8" s="58"/>
      <c r="P8" s="43">
        <f t="shared" si="0"/>
        <v>0</v>
      </c>
      <c r="Q8" s="43">
        <f t="shared" si="1"/>
        <v>0</v>
      </c>
      <c r="R8" s="41">
        <f t="shared" si="2"/>
        <v>0</v>
      </c>
    </row>
    <row r="9" spans="1:18" ht="25.5" customHeight="1">
      <c r="A9" s="6" t="s">
        <v>16</v>
      </c>
      <c r="B9" s="22" t="s">
        <v>530</v>
      </c>
      <c r="C9" s="6" t="s">
        <v>1099</v>
      </c>
      <c r="D9" s="6" t="s">
        <v>32</v>
      </c>
      <c r="E9" s="6">
        <v>5</v>
      </c>
      <c r="F9" s="6">
        <v>1</v>
      </c>
      <c r="G9" s="14" t="s">
        <v>531</v>
      </c>
      <c r="H9" s="15"/>
      <c r="I9" s="6"/>
      <c r="J9" s="15"/>
      <c r="K9" s="15"/>
      <c r="L9" s="15"/>
      <c r="M9" s="15"/>
      <c r="N9" s="57"/>
      <c r="O9" s="58"/>
      <c r="P9" s="43">
        <f t="shared" si="0"/>
        <v>0</v>
      </c>
      <c r="Q9" s="43">
        <f t="shared" si="1"/>
        <v>0</v>
      </c>
      <c r="R9" s="41">
        <f t="shared" si="2"/>
        <v>0</v>
      </c>
    </row>
    <row r="10" spans="1:18" ht="17.25" customHeight="1">
      <c r="A10" s="6" t="s">
        <v>17</v>
      </c>
      <c r="B10" s="22" t="s">
        <v>532</v>
      </c>
      <c r="C10" s="6" t="s">
        <v>533</v>
      </c>
      <c r="D10" s="6" t="s">
        <v>32</v>
      </c>
      <c r="E10" s="6">
        <v>500</v>
      </c>
      <c r="F10" s="6">
        <v>1</v>
      </c>
      <c r="G10" s="14" t="s">
        <v>534</v>
      </c>
      <c r="H10" s="15"/>
      <c r="I10" s="6"/>
      <c r="J10" s="15"/>
      <c r="K10" s="15"/>
      <c r="L10" s="15"/>
      <c r="M10" s="15"/>
      <c r="N10" s="57"/>
      <c r="O10" s="58"/>
      <c r="P10" s="43">
        <f t="shared" si="0"/>
        <v>0</v>
      </c>
      <c r="Q10" s="43">
        <f t="shared" si="1"/>
        <v>0</v>
      </c>
      <c r="R10" s="41">
        <f t="shared" si="2"/>
        <v>0</v>
      </c>
    </row>
    <row r="11" spans="1:18" ht="18" customHeight="1">
      <c r="A11" s="6" t="s">
        <v>18</v>
      </c>
      <c r="B11" s="22" t="s">
        <v>535</v>
      </c>
      <c r="C11" s="6" t="s">
        <v>1100</v>
      </c>
      <c r="D11" s="6" t="s">
        <v>536</v>
      </c>
      <c r="E11" s="23">
        <v>2000</v>
      </c>
      <c r="F11" s="6">
        <v>1</v>
      </c>
      <c r="G11" s="14" t="s">
        <v>535</v>
      </c>
      <c r="H11" s="15"/>
      <c r="I11" s="6"/>
      <c r="J11" s="15"/>
      <c r="K11" s="15"/>
      <c r="L11" s="15"/>
      <c r="M11" s="15"/>
      <c r="N11" s="57"/>
      <c r="O11" s="58"/>
      <c r="P11" s="43">
        <f t="shared" si="0"/>
        <v>0</v>
      </c>
      <c r="Q11" s="43">
        <f t="shared" si="1"/>
        <v>0</v>
      </c>
      <c r="R11" s="41">
        <f t="shared" si="2"/>
        <v>0</v>
      </c>
    </row>
    <row r="12" spans="1:18">
      <c r="A12" s="6" t="s">
        <v>19</v>
      </c>
      <c r="B12" s="431" t="s">
        <v>537</v>
      </c>
      <c r="C12" s="6" t="s">
        <v>538</v>
      </c>
      <c r="D12" s="6" t="s">
        <v>32</v>
      </c>
      <c r="E12" s="6">
        <v>25</v>
      </c>
      <c r="F12" s="6">
        <v>1</v>
      </c>
      <c r="G12" s="422" t="s">
        <v>539</v>
      </c>
      <c r="H12" s="15"/>
      <c r="I12" s="6"/>
      <c r="J12" s="15"/>
      <c r="K12" s="15"/>
      <c r="L12" s="15"/>
      <c r="M12" s="15"/>
      <c r="N12" s="59"/>
      <c r="O12" s="58"/>
      <c r="P12" s="43">
        <f t="shared" si="0"/>
        <v>0</v>
      </c>
      <c r="Q12" s="43">
        <f t="shared" si="1"/>
        <v>0</v>
      </c>
      <c r="R12" s="41">
        <f t="shared" si="2"/>
        <v>0</v>
      </c>
    </row>
    <row r="13" spans="1:18">
      <c r="A13" s="6" t="s">
        <v>20</v>
      </c>
      <c r="B13" s="431"/>
      <c r="C13" s="6" t="s">
        <v>540</v>
      </c>
      <c r="D13" s="6" t="s">
        <v>32</v>
      </c>
      <c r="E13" s="6">
        <v>60</v>
      </c>
      <c r="F13" s="6">
        <v>1</v>
      </c>
      <c r="G13" s="422"/>
      <c r="H13" s="15"/>
      <c r="I13" s="6"/>
      <c r="J13" s="15"/>
      <c r="K13" s="15"/>
      <c r="L13" s="15"/>
      <c r="M13" s="15"/>
      <c r="N13" s="59"/>
      <c r="O13" s="58"/>
      <c r="P13" s="43">
        <f t="shared" si="0"/>
        <v>0</v>
      </c>
      <c r="Q13" s="43">
        <f t="shared" si="1"/>
        <v>0</v>
      </c>
      <c r="R13" s="41">
        <f t="shared" si="2"/>
        <v>0</v>
      </c>
    </row>
    <row r="14" spans="1:18">
      <c r="A14" s="6" t="s">
        <v>21</v>
      </c>
      <c r="B14" s="431"/>
      <c r="C14" s="6" t="s">
        <v>541</v>
      </c>
      <c r="D14" s="6" t="s">
        <v>32</v>
      </c>
      <c r="E14" s="6">
        <v>200</v>
      </c>
      <c r="F14" s="6">
        <v>1</v>
      </c>
      <c r="G14" s="422"/>
      <c r="H14" s="15"/>
      <c r="I14" s="6"/>
      <c r="J14" s="15"/>
      <c r="K14" s="15"/>
      <c r="L14" s="15"/>
      <c r="M14" s="15"/>
      <c r="N14" s="59"/>
      <c r="O14" s="58"/>
      <c r="P14" s="43">
        <f t="shared" si="0"/>
        <v>0</v>
      </c>
      <c r="Q14" s="43">
        <f t="shared" si="1"/>
        <v>0</v>
      </c>
      <c r="R14" s="41">
        <f t="shared" si="2"/>
        <v>0</v>
      </c>
    </row>
    <row r="15" spans="1:18">
      <c r="A15" s="6" t="s">
        <v>22</v>
      </c>
      <c r="B15" s="431"/>
      <c r="C15" s="6" t="s">
        <v>542</v>
      </c>
      <c r="D15" s="6" t="s">
        <v>32</v>
      </c>
      <c r="E15" s="6">
        <v>230</v>
      </c>
      <c r="F15" s="6">
        <v>1</v>
      </c>
      <c r="G15" s="422"/>
      <c r="H15" s="15"/>
      <c r="I15" s="6"/>
      <c r="J15" s="15"/>
      <c r="K15" s="15"/>
      <c r="L15" s="15"/>
      <c r="M15" s="15"/>
      <c r="N15" s="59"/>
      <c r="O15" s="58"/>
      <c r="P15" s="43">
        <f t="shared" si="0"/>
        <v>0</v>
      </c>
      <c r="Q15" s="43">
        <f t="shared" si="1"/>
        <v>0</v>
      </c>
      <c r="R15" s="41">
        <f t="shared" si="2"/>
        <v>0</v>
      </c>
    </row>
    <row r="16" spans="1:18">
      <c r="A16" s="6" t="s">
        <v>23</v>
      </c>
      <c r="B16" s="431"/>
      <c r="C16" s="6" t="s">
        <v>543</v>
      </c>
      <c r="D16" s="6" t="s">
        <v>32</v>
      </c>
      <c r="E16" s="6">
        <v>225</v>
      </c>
      <c r="F16" s="6">
        <v>1</v>
      </c>
      <c r="G16" s="422"/>
      <c r="H16" s="15"/>
      <c r="I16" s="6"/>
      <c r="J16" s="15"/>
      <c r="K16" s="15"/>
      <c r="L16" s="15"/>
      <c r="M16" s="15"/>
      <c r="N16" s="59"/>
      <c r="O16" s="58"/>
      <c r="P16" s="43">
        <f t="shared" si="0"/>
        <v>0</v>
      </c>
      <c r="Q16" s="43">
        <f t="shared" si="1"/>
        <v>0</v>
      </c>
      <c r="R16" s="41">
        <f t="shared" si="2"/>
        <v>0</v>
      </c>
    </row>
    <row r="17" spans="1:18">
      <c r="A17" s="6" t="s">
        <v>24</v>
      </c>
      <c r="B17" s="431"/>
      <c r="C17" s="6" t="s">
        <v>544</v>
      </c>
      <c r="D17" s="6" t="s">
        <v>32</v>
      </c>
      <c r="E17" s="6">
        <v>260</v>
      </c>
      <c r="F17" s="6">
        <v>1</v>
      </c>
      <c r="G17" s="422"/>
      <c r="H17" s="15"/>
      <c r="I17" s="6"/>
      <c r="J17" s="15"/>
      <c r="K17" s="15"/>
      <c r="L17" s="15"/>
      <c r="M17" s="15"/>
      <c r="N17" s="59"/>
      <c r="O17" s="58"/>
      <c r="P17" s="43">
        <f t="shared" si="0"/>
        <v>0</v>
      </c>
      <c r="Q17" s="43">
        <f t="shared" si="1"/>
        <v>0</v>
      </c>
      <c r="R17" s="41">
        <f t="shared" si="2"/>
        <v>0</v>
      </c>
    </row>
    <row r="18" spans="1:18">
      <c r="A18" s="6" t="s">
        <v>25</v>
      </c>
      <c r="B18" s="431"/>
      <c r="C18" s="6" t="s">
        <v>545</v>
      </c>
      <c r="D18" s="6" t="s">
        <v>32</v>
      </c>
      <c r="E18" s="6">
        <v>73</v>
      </c>
      <c r="F18" s="6">
        <v>1</v>
      </c>
      <c r="G18" s="422"/>
      <c r="H18" s="15"/>
      <c r="I18" s="6"/>
      <c r="J18" s="15"/>
      <c r="K18" s="15"/>
      <c r="L18" s="15"/>
      <c r="M18" s="15"/>
      <c r="N18" s="59"/>
      <c r="O18" s="58"/>
      <c r="P18" s="43">
        <f t="shared" si="0"/>
        <v>0</v>
      </c>
      <c r="Q18" s="43">
        <f t="shared" si="1"/>
        <v>0</v>
      </c>
      <c r="R18" s="41">
        <f t="shared" si="2"/>
        <v>0</v>
      </c>
    </row>
    <row r="19" spans="1:18">
      <c r="A19" s="6" t="s">
        <v>26</v>
      </c>
      <c r="B19" s="431"/>
      <c r="C19" s="6" t="s">
        <v>546</v>
      </c>
      <c r="D19" s="6" t="s">
        <v>32</v>
      </c>
      <c r="E19" s="6">
        <v>44</v>
      </c>
      <c r="F19" s="6">
        <v>1</v>
      </c>
      <c r="G19" s="422"/>
      <c r="H19" s="15"/>
      <c r="I19" s="6"/>
      <c r="J19" s="15"/>
      <c r="K19" s="15"/>
      <c r="L19" s="15"/>
      <c r="M19" s="15"/>
      <c r="N19" s="59"/>
      <c r="O19" s="58"/>
      <c r="P19" s="43">
        <f t="shared" si="0"/>
        <v>0</v>
      </c>
      <c r="Q19" s="43">
        <f t="shared" si="1"/>
        <v>0</v>
      </c>
      <c r="R19" s="41">
        <f t="shared" si="2"/>
        <v>0</v>
      </c>
    </row>
    <row r="20" spans="1:18">
      <c r="A20" s="6" t="s">
        <v>27</v>
      </c>
      <c r="B20" s="431"/>
      <c r="C20" s="6" t="s">
        <v>547</v>
      </c>
      <c r="D20" s="6" t="s">
        <v>32</v>
      </c>
      <c r="E20" s="6">
        <v>20</v>
      </c>
      <c r="F20" s="6">
        <v>1</v>
      </c>
      <c r="G20" s="422"/>
      <c r="H20" s="15"/>
      <c r="I20" s="6"/>
      <c r="J20" s="15"/>
      <c r="K20" s="15"/>
      <c r="L20" s="15"/>
      <c r="M20" s="15"/>
      <c r="N20" s="59"/>
      <c r="O20" s="58"/>
      <c r="P20" s="43">
        <f t="shared" si="0"/>
        <v>0</v>
      </c>
      <c r="Q20" s="43">
        <f t="shared" si="1"/>
        <v>0</v>
      </c>
      <c r="R20" s="41">
        <f t="shared" si="2"/>
        <v>0</v>
      </c>
    </row>
    <row r="21" spans="1:18">
      <c r="A21" s="6" t="s">
        <v>28</v>
      </c>
      <c r="B21" s="431"/>
      <c r="C21" s="6" t="s">
        <v>548</v>
      </c>
      <c r="D21" s="6" t="s">
        <v>32</v>
      </c>
      <c r="E21" s="6">
        <v>2</v>
      </c>
      <c r="F21" s="6">
        <v>1</v>
      </c>
      <c r="G21" s="422"/>
      <c r="H21" s="15"/>
      <c r="I21" s="6"/>
      <c r="J21" s="15"/>
      <c r="K21" s="15"/>
      <c r="L21" s="15"/>
      <c r="M21" s="15"/>
      <c r="N21" s="59"/>
      <c r="O21" s="58"/>
      <c r="P21" s="43">
        <f t="shared" si="0"/>
        <v>0</v>
      </c>
      <c r="Q21" s="43">
        <f t="shared" si="1"/>
        <v>0</v>
      </c>
      <c r="R21" s="41">
        <f t="shared" si="2"/>
        <v>0</v>
      </c>
    </row>
    <row r="22" spans="1:18">
      <c r="A22" s="6" t="s">
        <v>29</v>
      </c>
      <c r="B22" s="431"/>
      <c r="C22" s="6" t="s">
        <v>549</v>
      </c>
      <c r="D22" s="6" t="s">
        <v>32</v>
      </c>
      <c r="E22" s="6">
        <v>1</v>
      </c>
      <c r="F22" s="6">
        <v>1</v>
      </c>
      <c r="G22" s="422"/>
      <c r="H22" s="15"/>
      <c r="I22" s="6"/>
      <c r="J22" s="15"/>
      <c r="K22" s="15"/>
      <c r="L22" s="15"/>
      <c r="M22" s="15"/>
      <c r="N22" s="59"/>
      <c r="O22" s="58"/>
      <c r="P22" s="43">
        <f t="shared" si="0"/>
        <v>0</v>
      </c>
      <c r="Q22" s="43">
        <f t="shared" si="1"/>
        <v>0</v>
      </c>
      <c r="R22" s="41">
        <f t="shared" si="2"/>
        <v>0</v>
      </c>
    </row>
    <row r="23" spans="1:18">
      <c r="A23" s="6" t="s">
        <v>198</v>
      </c>
      <c r="B23" s="431"/>
      <c r="C23" s="6" t="s">
        <v>550</v>
      </c>
      <c r="D23" s="6" t="s">
        <v>32</v>
      </c>
      <c r="E23" s="6">
        <v>1</v>
      </c>
      <c r="F23" s="6">
        <v>1</v>
      </c>
      <c r="G23" s="422"/>
      <c r="H23" s="15"/>
      <c r="I23" s="6"/>
      <c r="J23" s="15"/>
      <c r="K23" s="15"/>
      <c r="L23" s="15"/>
      <c r="M23" s="15"/>
      <c r="N23" s="59"/>
      <c r="O23" s="58"/>
      <c r="P23" s="43">
        <f t="shared" si="0"/>
        <v>0</v>
      </c>
      <c r="Q23" s="43">
        <f t="shared" si="1"/>
        <v>0</v>
      </c>
      <c r="R23" s="41">
        <f t="shared" si="2"/>
        <v>0</v>
      </c>
    </row>
    <row r="24" spans="1:18">
      <c r="A24" s="6" t="s">
        <v>200</v>
      </c>
      <c r="B24" s="431"/>
      <c r="C24" s="6" t="s">
        <v>551</v>
      </c>
      <c r="D24" s="6" t="s">
        <v>32</v>
      </c>
      <c r="E24" s="6">
        <v>2</v>
      </c>
      <c r="F24" s="6">
        <v>1</v>
      </c>
      <c r="G24" s="422"/>
      <c r="H24" s="15"/>
      <c r="I24" s="6"/>
      <c r="J24" s="15"/>
      <c r="K24" s="15"/>
      <c r="L24" s="15"/>
      <c r="M24" s="15"/>
      <c r="N24" s="59"/>
      <c r="O24" s="58"/>
      <c r="P24" s="43">
        <f t="shared" si="0"/>
        <v>0</v>
      </c>
      <c r="Q24" s="43">
        <f t="shared" si="1"/>
        <v>0</v>
      </c>
      <c r="R24" s="41">
        <f t="shared" si="2"/>
        <v>0</v>
      </c>
    </row>
    <row r="25" spans="1:18">
      <c r="A25" s="6" t="s">
        <v>202</v>
      </c>
      <c r="B25" s="431"/>
      <c r="C25" s="6" t="s">
        <v>552</v>
      </c>
      <c r="D25" s="6" t="s">
        <v>32</v>
      </c>
      <c r="E25" s="6">
        <v>3</v>
      </c>
      <c r="F25" s="6">
        <v>1</v>
      </c>
      <c r="G25" s="422"/>
      <c r="H25" s="15"/>
      <c r="I25" s="6"/>
      <c r="J25" s="15"/>
      <c r="K25" s="15"/>
      <c r="L25" s="15"/>
      <c r="M25" s="15"/>
      <c r="N25" s="59"/>
      <c r="O25" s="58"/>
      <c r="P25" s="43">
        <f t="shared" si="0"/>
        <v>0</v>
      </c>
      <c r="Q25" s="43">
        <f t="shared" si="1"/>
        <v>0</v>
      </c>
      <c r="R25" s="41">
        <f t="shared" si="2"/>
        <v>0</v>
      </c>
    </row>
    <row r="26" spans="1:18" ht="59.25" customHeight="1">
      <c r="A26" s="6" t="s">
        <v>205</v>
      </c>
      <c r="B26" s="22" t="s">
        <v>553</v>
      </c>
      <c r="C26" s="6" t="s">
        <v>554</v>
      </c>
      <c r="D26" s="6" t="s">
        <v>32</v>
      </c>
      <c r="E26" s="6">
        <v>5</v>
      </c>
      <c r="F26" s="6">
        <v>1</v>
      </c>
      <c r="G26" s="30" t="s">
        <v>555</v>
      </c>
      <c r="H26" s="15"/>
      <c r="I26" s="6"/>
      <c r="J26" s="15"/>
      <c r="K26" s="15"/>
      <c r="L26" s="15"/>
      <c r="M26" s="15"/>
      <c r="N26" s="57"/>
      <c r="O26" s="58"/>
      <c r="P26" s="43">
        <f t="shared" si="0"/>
        <v>0</v>
      </c>
      <c r="Q26" s="43">
        <f t="shared" si="1"/>
        <v>0</v>
      </c>
      <c r="R26" s="41">
        <f t="shared" si="2"/>
        <v>0</v>
      </c>
    </row>
    <row r="27" spans="1:18" ht="24" customHeight="1">
      <c r="A27" s="6" t="s">
        <v>207</v>
      </c>
      <c r="B27" s="431" t="s">
        <v>556</v>
      </c>
      <c r="C27" s="6" t="s">
        <v>557</v>
      </c>
      <c r="D27" s="6" t="s">
        <v>32</v>
      </c>
      <c r="E27" s="23">
        <v>640</v>
      </c>
      <c r="F27" s="6">
        <v>1</v>
      </c>
      <c r="G27" s="422" t="s">
        <v>558</v>
      </c>
      <c r="H27" s="15"/>
      <c r="I27" s="6"/>
      <c r="J27" s="15"/>
      <c r="K27" s="15"/>
      <c r="L27" s="15"/>
      <c r="M27" s="15"/>
      <c r="N27" s="57"/>
      <c r="O27" s="58"/>
      <c r="P27" s="43">
        <f t="shared" si="0"/>
        <v>0</v>
      </c>
      <c r="Q27" s="43">
        <f t="shared" si="1"/>
        <v>0</v>
      </c>
      <c r="R27" s="41">
        <f t="shared" si="2"/>
        <v>0</v>
      </c>
    </row>
    <row r="28" spans="1:18" ht="17.25" customHeight="1">
      <c r="A28" s="6" t="s">
        <v>210</v>
      </c>
      <c r="B28" s="431"/>
      <c r="C28" s="6" t="s">
        <v>559</v>
      </c>
      <c r="D28" s="6" t="s">
        <v>32</v>
      </c>
      <c r="E28" s="6">
        <v>270</v>
      </c>
      <c r="F28" s="6">
        <v>1</v>
      </c>
      <c r="G28" s="422"/>
      <c r="H28" s="15"/>
      <c r="I28" s="6"/>
      <c r="J28" s="15"/>
      <c r="K28" s="15"/>
      <c r="L28" s="15"/>
      <c r="M28" s="15"/>
      <c r="N28" s="57"/>
      <c r="O28" s="58"/>
      <c r="P28" s="43">
        <f t="shared" si="0"/>
        <v>0</v>
      </c>
      <c r="Q28" s="43">
        <f t="shared" si="1"/>
        <v>0</v>
      </c>
      <c r="R28" s="41">
        <f t="shared" si="2"/>
        <v>0</v>
      </c>
    </row>
    <row r="29" spans="1:18" ht="48" customHeight="1">
      <c r="A29" s="6" t="s">
        <v>213</v>
      </c>
      <c r="B29" s="22" t="s">
        <v>560</v>
      </c>
      <c r="C29" s="6" t="s">
        <v>561</v>
      </c>
      <c r="D29" s="6" t="s">
        <v>32</v>
      </c>
      <c r="E29" s="6">
        <v>5</v>
      </c>
      <c r="F29" s="6">
        <v>1</v>
      </c>
      <c r="G29" s="14" t="s">
        <v>562</v>
      </c>
      <c r="H29" s="15"/>
      <c r="I29" s="6"/>
      <c r="J29" s="15"/>
      <c r="K29" s="15"/>
      <c r="L29" s="15"/>
      <c r="M29" s="15"/>
      <c r="N29" s="60"/>
      <c r="O29" s="58"/>
      <c r="P29" s="43">
        <f t="shared" si="0"/>
        <v>0</v>
      </c>
      <c r="Q29" s="43">
        <f t="shared" si="1"/>
        <v>0</v>
      </c>
      <c r="R29" s="41">
        <f t="shared" si="2"/>
        <v>0</v>
      </c>
    </row>
    <row r="30" spans="1:18" ht="47.25" customHeight="1">
      <c r="A30" s="6" t="s">
        <v>216</v>
      </c>
      <c r="B30" s="22" t="s">
        <v>563</v>
      </c>
      <c r="C30" s="6" t="s">
        <v>564</v>
      </c>
      <c r="D30" s="6" t="s">
        <v>32</v>
      </c>
      <c r="E30" s="6">
        <v>390</v>
      </c>
      <c r="F30" s="6">
        <v>1</v>
      </c>
      <c r="G30" s="14" t="s">
        <v>565</v>
      </c>
      <c r="H30" s="15"/>
      <c r="I30" s="6"/>
      <c r="J30" s="15"/>
      <c r="K30" s="15"/>
      <c r="L30" s="15"/>
      <c r="M30" s="15"/>
      <c r="N30" s="57"/>
      <c r="O30" s="58"/>
      <c r="P30" s="43">
        <f t="shared" si="0"/>
        <v>0</v>
      </c>
      <c r="Q30" s="43">
        <f t="shared" si="1"/>
        <v>0</v>
      </c>
      <c r="R30" s="41">
        <f t="shared" si="2"/>
        <v>0</v>
      </c>
    </row>
    <row r="31" spans="1:18" ht="36.75" customHeight="1">
      <c r="A31" s="6" t="s">
        <v>220</v>
      </c>
      <c r="B31" s="22" t="s">
        <v>566</v>
      </c>
      <c r="C31" s="6" t="s">
        <v>567</v>
      </c>
      <c r="D31" s="6" t="s">
        <v>32</v>
      </c>
      <c r="E31" s="6">
        <v>5</v>
      </c>
      <c r="F31" s="6">
        <v>1</v>
      </c>
      <c r="G31" s="14" t="s">
        <v>568</v>
      </c>
      <c r="H31" s="15"/>
      <c r="I31" s="6"/>
      <c r="J31" s="15"/>
      <c r="K31" s="15"/>
      <c r="L31" s="15"/>
      <c r="M31" s="15"/>
      <c r="N31" s="57"/>
      <c r="O31" s="58"/>
      <c r="P31" s="43">
        <f t="shared" si="0"/>
        <v>0</v>
      </c>
      <c r="Q31" s="43">
        <f t="shared" si="1"/>
        <v>0</v>
      </c>
      <c r="R31" s="41">
        <f t="shared" si="2"/>
        <v>0</v>
      </c>
    </row>
    <row r="32" spans="1:18" ht="15" customHeight="1">
      <c r="A32" s="424" t="s">
        <v>1241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3">
        <f>SUM(Q6:Q31)</f>
        <v>0</v>
      </c>
      <c r="R32" s="17">
        <f>SUM(R6:R31)</f>
        <v>0</v>
      </c>
    </row>
    <row r="33" spans="1:18" ht="15" customHeight="1">
      <c r="A33" s="425" t="s">
        <v>1242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61">
        <f>0.7*Q32</f>
        <v>0</v>
      </c>
      <c r="R33" s="61">
        <f>0.7*R32</f>
        <v>0</v>
      </c>
    </row>
    <row r="34" spans="1:18">
      <c r="A34" s="426" t="s">
        <v>1235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61">
        <f>1.2*Q32</f>
        <v>0</v>
      </c>
      <c r="R34" s="61">
        <f>1.2*R32</f>
        <v>0</v>
      </c>
    </row>
    <row r="35" spans="1:18">
      <c r="A35" s="430" t="s">
        <v>35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</row>
    <row r="36" spans="1:18" ht="49.5" customHeight="1">
      <c r="A36" s="427" t="s">
        <v>1243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</row>
    <row r="37" spans="1:18" ht="47.25" customHeight="1">
      <c r="A37" s="427" t="s">
        <v>1244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</row>
    <row r="38" spans="1:18" ht="34.5" customHeight="1">
      <c r="A38" s="428" t="s">
        <v>1236</v>
      </c>
      <c r="B38" s="428"/>
      <c r="C38" s="428"/>
      <c r="D38" s="428"/>
      <c r="E38" s="428"/>
      <c r="F38" s="428" t="s">
        <v>1237</v>
      </c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</row>
    <row r="39" spans="1:18" ht="29.25" customHeight="1">
      <c r="A39" s="429" t="s">
        <v>1238</v>
      </c>
      <c r="B39" s="429"/>
      <c r="C39" s="429"/>
      <c r="D39" s="429"/>
      <c r="E39" s="429"/>
      <c r="F39" s="429" t="s">
        <v>1239</v>
      </c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</row>
    <row r="40" spans="1:18" ht="44.25" customHeight="1">
      <c r="A40" s="428" t="s">
        <v>1240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</row>
  </sheetData>
  <mergeCells count="18">
    <mergeCell ref="A40:R40"/>
    <mergeCell ref="A36:R36"/>
    <mergeCell ref="A37:R37"/>
    <mergeCell ref="A38:E38"/>
    <mergeCell ref="F38:R38"/>
    <mergeCell ref="A39:E39"/>
    <mergeCell ref="F39:R39"/>
    <mergeCell ref="A32:P32"/>
    <mergeCell ref="A33:P33"/>
    <mergeCell ref="A34:P34"/>
    <mergeCell ref="A35:R35"/>
    <mergeCell ref="A1:R1"/>
    <mergeCell ref="A2:R2"/>
    <mergeCell ref="A3:R3"/>
    <mergeCell ref="B12:B25"/>
    <mergeCell ref="G12:G25"/>
    <mergeCell ref="B27:B28"/>
    <mergeCell ref="G27:G28"/>
  </mergeCells>
  <pageMargins left="0.25" right="0.25" top="0.75" bottom="0.75" header="0.3" footer="0.3"/>
  <pageSetup paperSize="9" scale="42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75"/>
  <sheetViews>
    <sheetView view="pageBreakPreview" zoomScaleNormal="100" zoomScaleSheetLayoutView="100" workbookViewId="0">
      <pane xSplit="2" ySplit="3" topLeftCell="H54" activePane="bottomRight" state="frozen"/>
      <selection pane="topRight" activeCell="C1" sqref="C1"/>
      <selection pane="bottomLeft" activeCell="A4" sqref="A4"/>
      <selection pane="bottomRight" activeCell="N6" sqref="N6:O66"/>
    </sheetView>
  </sheetViews>
  <sheetFormatPr defaultRowHeight="15"/>
  <cols>
    <col min="1" max="1" width="5.5703125" style="38" customWidth="1"/>
    <col min="2" max="2" width="42.7109375" style="38" customWidth="1"/>
    <col min="3" max="3" width="17" style="38" customWidth="1"/>
    <col min="4" max="4" width="19.140625" style="38" customWidth="1"/>
    <col min="5" max="5" width="25.5703125" style="38" customWidth="1"/>
    <col min="6" max="6" width="23.7109375" style="38" customWidth="1"/>
    <col min="7" max="7" width="67.42578125" style="38" customWidth="1"/>
    <col min="8" max="8" width="20.42578125" style="38" customWidth="1"/>
    <col min="9" max="9" width="22.7109375" style="38" customWidth="1"/>
    <col min="10" max="11" width="9.140625" style="38" customWidth="1"/>
    <col min="12" max="12" width="11.7109375" style="38" customWidth="1"/>
    <col min="13" max="13" width="12.7109375" style="38" customWidth="1"/>
    <col min="14" max="14" width="18.85546875" style="38" customWidth="1"/>
    <col min="15" max="15" width="6.7109375" style="38" customWidth="1"/>
    <col min="16" max="16" width="20.42578125" style="38" customWidth="1"/>
    <col min="17" max="17" width="16.5703125" style="38" customWidth="1"/>
    <col min="18" max="18" width="19.7109375" style="38" customWidth="1"/>
    <col min="19" max="19" width="9.140625" style="38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1052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21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48</v>
      </c>
      <c r="J4" s="5" t="s">
        <v>8</v>
      </c>
      <c r="K4" s="175" t="s">
        <v>9</v>
      </c>
      <c r="L4" s="4" t="s">
        <v>10</v>
      </c>
      <c r="M4" s="8" t="s">
        <v>1090</v>
      </c>
      <c r="N4" s="342" t="s">
        <v>11</v>
      </c>
      <c r="O4" s="342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31.5" customHeight="1">
      <c r="A6" s="175" t="s">
        <v>13</v>
      </c>
      <c r="B6" s="24" t="s">
        <v>1231</v>
      </c>
      <c r="C6" s="176" t="s">
        <v>885</v>
      </c>
      <c r="D6" s="176" t="s">
        <v>32</v>
      </c>
      <c r="E6" s="347">
        <v>2800</v>
      </c>
      <c r="F6" s="176">
        <v>1</v>
      </c>
      <c r="G6" s="24" t="s">
        <v>1232</v>
      </c>
      <c r="H6" s="15"/>
      <c r="I6" s="348"/>
      <c r="J6" s="15"/>
      <c r="K6" s="15"/>
      <c r="L6" s="15"/>
      <c r="M6" s="15"/>
      <c r="N6" s="277"/>
      <c r="O6" s="349"/>
      <c r="P6" s="238">
        <f>ROUND(N6*O6+N6,2)</f>
        <v>0</v>
      </c>
      <c r="Q6" s="247">
        <f>ROUND(I6*N6,2)</f>
        <v>0</v>
      </c>
      <c r="R6" s="41">
        <f>ROUND(Q6*O6+Q6,2)</f>
        <v>0</v>
      </c>
    </row>
    <row r="7" spans="1:18" ht="31.5" customHeight="1">
      <c r="A7" s="175" t="s">
        <v>14</v>
      </c>
      <c r="B7" s="24" t="s">
        <v>1231</v>
      </c>
      <c r="C7" s="176" t="s">
        <v>886</v>
      </c>
      <c r="D7" s="176" t="s">
        <v>32</v>
      </c>
      <c r="E7" s="347">
        <v>900</v>
      </c>
      <c r="F7" s="176">
        <v>1</v>
      </c>
      <c r="G7" s="24" t="s">
        <v>1232</v>
      </c>
      <c r="H7" s="15"/>
      <c r="I7" s="348"/>
      <c r="J7" s="15"/>
      <c r="K7" s="15"/>
      <c r="L7" s="15"/>
      <c r="M7" s="15"/>
      <c r="N7" s="277"/>
      <c r="O7" s="349"/>
      <c r="P7" s="238">
        <f t="shared" ref="P7:P66" si="0">ROUND(N7*O7+N7,2)</f>
        <v>0</v>
      </c>
      <c r="Q7" s="247">
        <f t="shared" ref="Q7:Q44" si="1">ROUND(I7*N7,2)</f>
        <v>0</v>
      </c>
      <c r="R7" s="41">
        <f t="shared" ref="R7:R44" si="2">ROUND(Q7*O7+Q7,2)</f>
        <v>0</v>
      </c>
    </row>
    <row r="8" spans="1:18" ht="54.75" customHeight="1">
      <c r="A8" s="175" t="s">
        <v>15</v>
      </c>
      <c r="B8" s="13" t="s">
        <v>887</v>
      </c>
      <c r="C8" s="176" t="s">
        <v>888</v>
      </c>
      <c r="D8" s="176" t="s">
        <v>32</v>
      </c>
      <c r="E8" s="347">
        <v>4800</v>
      </c>
      <c r="F8" s="176">
        <v>1</v>
      </c>
      <c r="G8" s="24" t="s">
        <v>889</v>
      </c>
      <c r="H8" s="15"/>
      <c r="I8" s="348"/>
      <c r="J8" s="15"/>
      <c r="K8" s="15"/>
      <c r="L8" s="15"/>
      <c r="M8" s="15"/>
      <c r="N8" s="277"/>
      <c r="O8" s="349"/>
      <c r="P8" s="238">
        <f t="shared" si="0"/>
        <v>0</v>
      </c>
      <c r="Q8" s="247">
        <f t="shared" si="1"/>
        <v>0</v>
      </c>
      <c r="R8" s="41">
        <f t="shared" si="2"/>
        <v>0</v>
      </c>
    </row>
    <row r="9" spans="1:18" ht="39.75" customHeight="1">
      <c r="A9" s="175" t="s">
        <v>16</v>
      </c>
      <c r="B9" s="178" t="s">
        <v>890</v>
      </c>
      <c r="C9" s="175"/>
      <c r="D9" s="175" t="s">
        <v>32</v>
      </c>
      <c r="E9" s="175">
        <v>1</v>
      </c>
      <c r="F9" s="175">
        <v>1</v>
      </c>
      <c r="G9" s="178" t="s">
        <v>891</v>
      </c>
      <c r="H9" s="15"/>
      <c r="I9" s="348"/>
      <c r="J9" s="15"/>
      <c r="K9" s="15"/>
      <c r="L9" s="15"/>
      <c r="M9" s="15"/>
      <c r="N9" s="277"/>
      <c r="O9" s="349"/>
      <c r="P9" s="238">
        <f t="shared" si="0"/>
        <v>0</v>
      </c>
      <c r="Q9" s="247">
        <f t="shared" si="1"/>
        <v>0</v>
      </c>
      <c r="R9" s="41">
        <f t="shared" si="2"/>
        <v>0</v>
      </c>
    </row>
    <row r="10" spans="1:18" ht="30" customHeight="1">
      <c r="A10" s="175" t="s">
        <v>17</v>
      </c>
      <c r="B10" s="178" t="s">
        <v>892</v>
      </c>
      <c r="C10" s="175" t="s">
        <v>186</v>
      </c>
      <c r="D10" s="175" t="s">
        <v>32</v>
      </c>
      <c r="E10" s="23">
        <v>129000</v>
      </c>
      <c r="F10" s="175">
        <v>1</v>
      </c>
      <c r="G10" s="178" t="s">
        <v>893</v>
      </c>
      <c r="H10" s="15"/>
      <c r="I10" s="348"/>
      <c r="J10" s="15"/>
      <c r="K10" s="15"/>
      <c r="L10" s="15"/>
      <c r="M10" s="15"/>
      <c r="N10" s="277"/>
      <c r="O10" s="349"/>
      <c r="P10" s="238">
        <f t="shared" si="0"/>
        <v>0</v>
      </c>
      <c r="Q10" s="247">
        <f t="shared" si="1"/>
        <v>0</v>
      </c>
      <c r="R10" s="41">
        <f t="shared" si="2"/>
        <v>0</v>
      </c>
    </row>
    <row r="11" spans="1:18">
      <c r="A11" s="175" t="s">
        <v>18</v>
      </c>
      <c r="B11" s="178" t="s">
        <v>894</v>
      </c>
      <c r="C11" s="175"/>
      <c r="D11" s="175" t="s">
        <v>32</v>
      </c>
      <c r="E11" s="175">
        <v>140</v>
      </c>
      <c r="F11" s="175">
        <v>1</v>
      </c>
      <c r="G11" s="178" t="s">
        <v>895</v>
      </c>
      <c r="H11" s="15"/>
      <c r="I11" s="348"/>
      <c r="J11" s="15"/>
      <c r="K11" s="15"/>
      <c r="L11" s="15"/>
      <c r="M11" s="15"/>
      <c r="N11" s="277"/>
      <c r="O11" s="349"/>
      <c r="P11" s="238">
        <f t="shared" si="0"/>
        <v>0</v>
      </c>
      <c r="Q11" s="247">
        <f t="shared" si="1"/>
        <v>0</v>
      </c>
      <c r="R11" s="41">
        <f t="shared" si="2"/>
        <v>0</v>
      </c>
    </row>
    <row r="12" spans="1:18" ht="45.75" customHeight="1">
      <c r="A12" s="175" t="s">
        <v>19</v>
      </c>
      <c r="B12" s="13" t="s">
        <v>896</v>
      </c>
      <c r="C12" s="175"/>
      <c r="D12" s="175" t="s">
        <v>32</v>
      </c>
      <c r="E12" s="175">
        <v>200</v>
      </c>
      <c r="F12" s="175">
        <v>1</v>
      </c>
      <c r="G12" s="178" t="s">
        <v>897</v>
      </c>
      <c r="H12" s="15"/>
      <c r="I12" s="348"/>
      <c r="J12" s="15"/>
      <c r="K12" s="15"/>
      <c r="L12" s="15"/>
      <c r="M12" s="15"/>
      <c r="N12" s="277"/>
      <c r="O12" s="349"/>
      <c r="P12" s="238">
        <f t="shared" si="0"/>
        <v>0</v>
      </c>
      <c r="Q12" s="247">
        <f t="shared" si="1"/>
        <v>0</v>
      </c>
      <c r="R12" s="41">
        <f t="shared" si="2"/>
        <v>0</v>
      </c>
    </row>
    <row r="13" spans="1:18">
      <c r="A13" s="175" t="s">
        <v>20</v>
      </c>
      <c r="B13" s="177" t="s">
        <v>898</v>
      </c>
      <c r="C13" s="4"/>
      <c r="D13" s="175" t="s">
        <v>32</v>
      </c>
      <c r="E13" s="175">
        <v>50</v>
      </c>
      <c r="F13" s="175">
        <v>1</v>
      </c>
      <c r="G13" s="174" t="s">
        <v>899</v>
      </c>
      <c r="H13" s="15"/>
      <c r="I13" s="348"/>
      <c r="J13" s="15"/>
      <c r="K13" s="15"/>
      <c r="L13" s="15"/>
      <c r="M13" s="15"/>
      <c r="N13" s="277"/>
      <c r="O13" s="349"/>
      <c r="P13" s="238">
        <f t="shared" si="0"/>
        <v>0</v>
      </c>
      <c r="Q13" s="247">
        <f t="shared" si="1"/>
        <v>0</v>
      </c>
      <c r="R13" s="41">
        <f t="shared" si="2"/>
        <v>0</v>
      </c>
    </row>
    <row r="14" spans="1:18">
      <c r="A14" s="175" t="s">
        <v>21</v>
      </c>
      <c r="B14" s="178" t="s">
        <v>900</v>
      </c>
      <c r="C14" s="176" t="s">
        <v>901</v>
      </c>
      <c r="D14" s="176" t="s">
        <v>32</v>
      </c>
      <c r="E14" s="176">
        <v>18</v>
      </c>
      <c r="F14" s="176">
        <v>1</v>
      </c>
      <c r="G14" s="24" t="s">
        <v>900</v>
      </c>
      <c r="H14" s="15"/>
      <c r="I14" s="348"/>
      <c r="J14" s="15"/>
      <c r="K14" s="15"/>
      <c r="L14" s="15"/>
      <c r="M14" s="15"/>
      <c r="N14" s="277"/>
      <c r="O14" s="349"/>
      <c r="P14" s="238">
        <f t="shared" si="0"/>
        <v>0</v>
      </c>
      <c r="Q14" s="247">
        <f t="shared" si="1"/>
        <v>0</v>
      </c>
      <c r="R14" s="41">
        <f t="shared" si="2"/>
        <v>0</v>
      </c>
    </row>
    <row r="15" spans="1:18">
      <c r="A15" s="175" t="s">
        <v>22</v>
      </c>
      <c r="B15" s="178" t="s">
        <v>900</v>
      </c>
      <c r="C15" s="176" t="s">
        <v>902</v>
      </c>
      <c r="D15" s="176" t="s">
        <v>32</v>
      </c>
      <c r="E15" s="176">
        <v>13</v>
      </c>
      <c r="F15" s="176">
        <v>1</v>
      </c>
      <c r="G15" s="24" t="s">
        <v>900</v>
      </c>
      <c r="H15" s="15"/>
      <c r="I15" s="348"/>
      <c r="J15" s="15"/>
      <c r="K15" s="15"/>
      <c r="L15" s="15"/>
      <c r="M15" s="15"/>
      <c r="N15" s="277"/>
      <c r="O15" s="349"/>
      <c r="P15" s="238">
        <f t="shared" si="0"/>
        <v>0</v>
      </c>
      <c r="Q15" s="247">
        <f t="shared" si="1"/>
        <v>0</v>
      </c>
      <c r="R15" s="41">
        <f t="shared" si="2"/>
        <v>0</v>
      </c>
    </row>
    <row r="16" spans="1:18">
      <c r="A16" s="175" t="s">
        <v>23</v>
      </c>
      <c r="B16" s="178" t="s">
        <v>900</v>
      </c>
      <c r="C16" s="176" t="s">
        <v>903</v>
      </c>
      <c r="D16" s="176" t="s">
        <v>32</v>
      </c>
      <c r="E16" s="176">
        <v>13</v>
      </c>
      <c r="F16" s="176">
        <v>1</v>
      </c>
      <c r="G16" s="24" t="s">
        <v>900</v>
      </c>
      <c r="H16" s="15"/>
      <c r="I16" s="348"/>
      <c r="J16" s="15"/>
      <c r="K16" s="15"/>
      <c r="L16" s="15"/>
      <c r="M16" s="15"/>
      <c r="N16" s="277"/>
      <c r="O16" s="349"/>
      <c r="P16" s="238">
        <f t="shared" si="0"/>
        <v>0</v>
      </c>
      <c r="Q16" s="247">
        <f t="shared" si="1"/>
        <v>0</v>
      </c>
      <c r="R16" s="41">
        <f t="shared" si="2"/>
        <v>0</v>
      </c>
    </row>
    <row r="17" spans="1:18" ht="46.5" customHeight="1">
      <c r="A17" s="175" t="s">
        <v>24</v>
      </c>
      <c r="B17" s="178" t="s">
        <v>904</v>
      </c>
      <c r="C17" s="175"/>
      <c r="D17" s="175" t="s">
        <v>32</v>
      </c>
      <c r="E17" s="23">
        <v>8000</v>
      </c>
      <c r="F17" s="175">
        <v>1</v>
      </c>
      <c r="G17" s="178" t="s">
        <v>905</v>
      </c>
      <c r="H17" s="15"/>
      <c r="I17" s="348"/>
      <c r="J17" s="15"/>
      <c r="K17" s="15"/>
      <c r="L17" s="15"/>
      <c r="M17" s="15"/>
      <c r="N17" s="277"/>
      <c r="O17" s="349"/>
      <c r="P17" s="238">
        <f t="shared" si="0"/>
        <v>0</v>
      </c>
      <c r="Q17" s="247">
        <f t="shared" si="1"/>
        <v>0</v>
      </c>
      <c r="R17" s="41">
        <f t="shared" si="2"/>
        <v>0</v>
      </c>
    </row>
    <row r="18" spans="1:18" ht="41.25" customHeight="1">
      <c r="A18" s="175" t="s">
        <v>25</v>
      </c>
      <c r="B18" s="178" t="s">
        <v>906</v>
      </c>
      <c r="C18" s="175" t="s">
        <v>186</v>
      </c>
      <c r="D18" s="175" t="s">
        <v>32</v>
      </c>
      <c r="E18" s="23">
        <v>7900</v>
      </c>
      <c r="F18" s="175">
        <v>1</v>
      </c>
      <c r="G18" s="178" t="s">
        <v>907</v>
      </c>
      <c r="H18" s="15"/>
      <c r="I18" s="348"/>
      <c r="J18" s="15"/>
      <c r="K18" s="15"/>
      <c r="L18" s="15"/>
      <c r="M18" s="15"/>
      <c r="N18" s="277"/>
      <c r="O18" s="349"/>
      <c r="P18" s="238">
        <f t="shared" si="0"/>
        <v>0</v>
      </c>
      <c r="Q18" s="247">
        <f t="shared" si="1"/>
        <v>0</v>
      </c>
      <c r="R18" s="41">
        <f t="shared" si="2"/>
        <v>0</v>
      </c>
    </row>
    <row r="19" spans="1:18" ht="40.5" customHeight="1">
      <c r="A19" s="175" t="s">
        <v>26</v>
      </c>
      <c r="B19" s="13" t="s">
        <v>908</v>
      </c>
      <c r="C19" s="175" t="s">
        <v>909</v>
      </c>
      <c r="D19" s="175" t="s">
        <v>32</v>
      </c>
      <c r="E19" s="175">
        <v>200</v>
      </c>
      <c r="F19" s="175">
        <v>1</v>
      </c>
      <c r="G19" s="178" t="s">
        <v>910</v>
      </c>
      <c r="H19" s="15"/>
      <c r="I19" s="348"/>
      <c r="J19" s="15"/>
      <c r="K19" s="15"/>
      <c r="L19" s="15"/>
      <c r="M19" s="15"/>
      <c r="N19" s="277"/>
      <c r="O19" s="349"/>
      <c r="P19" s="238">
        <f t="shared" si="0"/>
        <v>0</v>
      </c>
      <c r="Q19" s="247">
        <f t="shared" si="1"/>
        <v>0</v>
      </c>
      <c r="R19" s="41">
        <f t="shared" si="2"/>
        <v>0</v>
      </c>
    </row>
    <row r="20" spans="1:18">
      <c r="A20" s="175" t="s">
        <v>27</v>
      </c>
      <c r="B20" s="13" t="s">
        <v>911</v>
      </c>
      <c r="C20" s="175"/>
      <c r="D20" s="175" t="s">
        <v>32</v>
      </c>
      <c r="E20" s="23">
        <v>9072</v>
      </c>
      <c r="F20" s="175">
        <v>1</v>
      </c>
      <c r="G20" s="178" t="s">
        <v>911</v>
      </c>
      <c r="H20" s="15"/>
      <c r="I20" s="348"/>
      <c r="J20" s="15"/>
      <c r="K20" s="15"/>
      <c r="L20" s="15"/>
      <c r="M20" s="15"/>
      <c r="N20" s="277"/>
      <c r="O20" s="349"/>
      <c r="P20" s="238">
        <f t="shared" si="0"/>
        <v>0</v>
      </c>
      <c r="Q20" s="247">
        <f t="shared" si="1"/>
        <v>0</v>
      </c>
      <c r="R20" s="41">
        <f t="shared" si="2"/>
        <v>0</v>
      </c>
    </row>
    <row r="21" spans="1:18" ht="47.25" customHeight="1">
      <c r="A21" s="175" t="s">
        <v>28</v>
      </c>
      <c r="B21" s="13" t="s">
        <v>912</v>
      </c>
      <c r="C21" s="175"/>
      <c r="D21" s="175" t="s">
        <v>120</v>
      </c>
      <c r="E21" s="175">
        <v>11</v>
      </c>
      <c r="F21" s="175">
        <v>100</v>
      </c>
      <c r="G21" s="178" t="s">
        <v>913</v>
      </c>
      <c r="H21" s="15"/>
      <c r="I21" s="348"/>
      <c r="J21" s="15"/>
      <c r="K21" s="15"/>
      <c r="L21" s="15"/>
      <c r="M21" s="15"/>
      <c r="N21" s="277"/>
      <c r="O21" s="349"/>
      <c r="P21" s="238">
        <f t="shared" si="0"/>
        <v>0</v>
      </c>
      <c r="Q21" s="247">
        <f t="shared" si="1"/>
        <v>0</v>
      </c>
      <c r="R21" s="41">
        <f t="shared" si="2"/>
        <v>0</v>
      </c>
    </row>
    <row r="22" spans="1:18" ht="52.5" customHeight="1">
      <c r="A22" s="175" t="s">
        <v>29</v>
      </c>
      <c r="B22" s="178" t="s">
        <v>914</v>
      </c>
      <c r="C22" s="175" t="s">
        <v>915</v>
      </c>
      <c r="D22" s="175" t="s">
        <v>32</v>
      </c>
      <c r="E22" s="175">
        <v>11</v>
      </c>
      <c r="F22" s="175">
        <v>1</v>
      </c>
      <c r="G22" s="178" t="s">
        <v>916</v>
      </c>
      <c r="H22" s="15"/>
      <c r="I22" s="348"/>
      <c r="J22" s="15"/>
      <c r="K22" s="15"/>
      <c r="L22" s="15"/>
      <c r="M22" s="15"/>
      <c r="N22" s="277"/>
      <c r="O22" s="349"/>
      <c r="P22" s="238">
        <f t="shared" si="0"/>
        <v>0</v>
      </c>
      <c r="Q22" s="247">
        <f t="shared" si="1"/>
        <v>0</v>
      </c>
      <c r="R22" s="41">
        <f t="shared" si="2"/>
        <v>0</v>
      </c>
    </row>
    <row r="23" spans="1:18">
      <c r="A23" s="175" t="s">
        <v>198</v>
      </c>
      <c r="B23" s="178" t="s">
        <v>917</v>
      </c>
      <c r="C23" s="175" t="s">
        <v>918</v>
      </c>
      <c r="D23" s="175" t="s">
        <v>32</v>
      </c>
      <c r="E23" s="23">
        <v>3600</v>
      </c>
      <c r="F23" s="175">
        <v>1</v>
      </c>
      <c r="G23" s="178" t="s">
        <v>917</v>
      </c>
      <c r="H23" s="15"/>
      <c r="I23" s="348"/>
      <c r="J23" s="15"/>
      <c r="K23" s="15"/>
      <c r="L23" s="15"/>
      <c r="M23" s="15"/>
      <c r="N23" s="277"/>
      <c r="O23" s="349"/>
      <c r="P23" s="238">
        <f t="shared" si="0"/>
        <v>0</v>
      </c>
      <c r="Q23" s="247">
        <f t="shared" si="1"/>
        <v>0</v>
      </c>
      <c r="R23" s="41">
        <f t="shared" si="2"/>
        <v>0</v>
      </c>
    </row>
    <row r="24" spans="1:18" ht="48" customHeight="1">
      <c r="A24" s="175" t="s">
        <v>200</v>
      </c>
      <c r="B24" s="178" t="s">
        <v>919</v>
      </c>
      <c r="C24" s="175"/>
      <c r="D24" s="175" t="s">
        <v>32</v>
      </c>
      <c r="E24" s="23">
        <v>12000</v>
      </c>
      <c r="F24" s="175">
        <v>1</v>
      </c>
      <c r="G24" s="178" t="s">
        <v>920</v>
      </c>
      <c r="H24" s="15"/>
      <c r="I24" s="348"/>
      <c r="J24" s="15"/>
      <c r="K24" s="15"/>
      <c r="L24" s="15"/>
      <c r="M24" s="15"/>
      <c r="N24" s="277"/>
      <c r="O24" s="349"/>
      <c r="P24" s="238">
        <f t="shared" si="0"/>
        <v>0</v>
      </c>
      <c r="Q24" s="247">
        <f t="shared" si="1"/>
        <v>0</v>
      </c>
      <c r="R24" s="41">
        <f t="shared" si="2"/>
        <v>0</v>
      </c>
    </row>
    <row r="25" spans="1:18" ht="58.5" customHeight="1">
      <c r="A25" s="175" t="s">
        <v>202</v>
      </c>
      <c r="B25" s="178" t="s">
        <v>919</v>
      </c>
      <c r="C25" s="175"/>
      <c r="D25" s="175" t="s">
        <v>32</v>
      </c>
      <c r="E25" s="23">
        <v>2500</v>
      </c>
      <c r="F25" s="175">
        <v>1</v>
      </c>
      <c r="G25" s="178" t="s">
        <v>921</v>
      </c>
      <c r="H25" s="15"/>
      <c r="I25" s="348"/>
      <c r="J25" s="15"/>
      <c r="K25" s="15"/>
      <c r="L25" s="15"/>
      <c r="M25" s="15"/>
      <c r="N25" s="277"/>
      <c r="O25" s="349"/>
      <c r="P25" s="238">
        <f t="shared" si="0"/>
        <v>0</v>
      </c>
      <c r="Q25" s="247">
        <f t="shared" si="1"/>
        <v>0</v>
      </c>
      <c r="R25" s="41">
        <f t="shared" si="2"/>
        <v>0</v>
      </c>
    </row>
    <row r="26" spans="1:18">
      <c r="A26" s="175" t="s">
        <v>205</v>
      </c>
      <c r="B26" s="178" t="s">
        <v>922</v>
      </c>
      <c r="C26" s="175"/>
      <c r="D26" s="175" t="s">
        <v>32</v>
      </c>
      <c r="E26" s="175">
        <v>30</v>
      </c>
      <c r="F26" s="175">
        <v>1</v>
      </c>
      <c r="G26" s="178" t="s">
        <v>922</v>
      </c>
      <c r="H26" s="15"/>
      <c r="I26" s="348"/>
      <c r="J26" s="15"/>
      <c r="K26" s="15"/>
      <c r="L26" s="15"/>
      <c r="M26" s="15"/>
      <c r="N26" s="277"/>
      <c r="O26" s="349"/>
      <c r="P26" s="238">
        <f t="shared" si="0"/>
        <v>0</v>
      </c>
      <c r="Q26" s="247">
        <f t="shared" si="1"/>
        <v>0</v>
      </c>
      <c r="R26" s="41">
        <f t="shared" si="2"/>
        <v>0</v>
      </c>
    </row>
    <row r="27" spans="1:18">
      <c r="A27" s="175" t="s">
        <v>207</v>
      </c>
      <c r="B27" s="178" t="s">
        <v>923</v>
      </c>
      <c r="C27" s="175" t="s">
        <v>186</v>
      </c>
      <c r="D27" s="175" t="s">
        <v>120</v>
      </c>
      <c r="E27" s="175">
        <v>39</v>
      </c>
      <c r="F27" s="175">
        <v>100</v>
      </c>
      <c r="G27" s="178" t="s">
        <v>924</v>
      </c>
      <c r="H27" s="15"/>
      <c r="I27" s="348"/>
      <c r="J27" s="15"/>
      <c r="K27" s="15"/>
      <c r="L27" s="15"/>
      <c r="M27" s="15"/>
      <c r="N27" s="277"/>
      <c r="O27" s="349"/>
      <c r="P27" s="238">
        <f t="shared" si="0"/>
        <v>0</v>
      </c>
      <c r="Q27" s="247">
        <f t="shared" si="1"/>
        <v>0</v>
      </c>
      <c r="R27" s="41">
        <f t="shared" si="2"/>
        <v>0</v>
      </c>
    </row>
    <row r="28" spans="1:18">
      <c r="A28" s="175" t="s">
        <v>210</v>
      </c>
      <c r="B28" s="178" t="s">
        <v>923</v>
      </c>
      <c r="C28" s="175" t="s">
        <v>186</v>
      </c>
      <c r="D28" s="175" t="s">
        <v>120</v>
      </c>
      <c r="E28" s="175">
        <v>28</v>
      </c>
      <c r="F28" s="175">
        <v>100</v>
      </c>
      <c r="G28" s="178" t="s">
        <v>925</v>
      </c>
      <c r="H28" s="15"/>
      <c r="I28" s="348"/>
      <c r="J28" s="15"/>
      <c r="K28" s="15"/>
      <c r="L28" s="15"/>
      <c r="M28" s="15"/>
      <c r="N28" s="277"/>
      <c r="O28" s="349"/>
      <c r="P28" s="238">
        <f t="shared" si="0"/>
        <v>0</v>
      </c>
      <c r="Q28" s="247">
        <f t="shared" si="1"/>
        <v>0</v>
      </c>
      <c r="R28" s="41">
        <f t="shared" si="2"/>
        <v>0</v>
      </c>
    </row>
    <row r="29" spans="1:18" ht="44.25" customHeight="1">
      <c r="A29" s="175" t="s">
        <v>213</v>
      </c>
      <c r="B29" s="178" t="s">
        <v>926</v>
      </c>
      <c r="C29" s="175" t="s">
        <v>927</v>
      </c>
      <c r="D29" s="175" t="s">
        <v>32</v>
      </c>
      <c r="E29" s="175">
        <v>190</v>
      </c>
      <c r="F29" s="175">
        <v>1</v>
      </c>
      <c r="G29" s="178" t="s">
        <v>928</v>
      </c>
      <c r="H29" s="15"/>
      <c r="I29" s="348"/>
      <c r="J29" s="15"/>
      <c r="K29" s="15"/>
      <c r="L29" s="15"/>
      <c r="M29" s="15"/>
      <c r="N29" s="277"/>
      <c r="O29" s="349"/>
      <c r="P29" s="238">
        <f t="shared" si="0"/>
        <v>0</v>
      </c>
      <c r="Q29" s="247">
        <f t="shared" si="1"/>
        <v>0</v>
      </c>
      <c r="R29" s="41">
        <f t="shared" si="2"/>
        <v>0</v>
      </c>
    </row>
    <row r="30" spans="1:18" ht="67.5" customHeight="1">
      <c r="A30" s="175" t="s">
        <v>216</v>
      </c>
      <c r="B30" s="178" t="s">
        <v>929</v>
      </c>
      <c r="C30" s="175" t="s">
        <v>930</v>
      </c>
      <c r="D30" s="175" t="s">
        <v>32</v>
      </c>
      <c r="E30" s="175">
        <v>25</v>
      </c>
      <c r="F30" s="175">
        <v>1</v>
      </c>
      <c r="G30" s="178" t="s">
        <v>931</v>
      </c>
      <c r="H30" s="15"/>
      <c r="I30" s="348"/>
      <c r="J30" s="15"/>
      <c r="K30" s="15"/>
      <c r="L30" s="15"/>
      <c r="M30" s="15"/>
      <c r="N30" s="277"/>
      <c r="O30" s="349"/>
      <c r="P30" s="238">
        <f t="shared" si="0"/>
        <v>0</v>
      </c>
      <c r="Q30" s="247">
        <f t="shared" si="1"/>
        <v>0</v>
      </c>
      <c r="R30" s="41">
        <f t="shared" si="2"/>
        <v>0</v>
      </c>
    </row>
    <row r="31" spans="1:18" ht="65.25" customHeight="1">
      <c r="A31" s="175" t="s">
        <v>220</v>
      </c>
      <c r="B31" s="178" t="s">
        <v>932</v>
      </c>
      <c r="C31" s="175" t="s">
        <v>933</v>
      </c>
      <c r="D31" s="175" t="s">
        <v>32</v>
      </c>
      <c r="E31" s="175">
        <v>300</v>
      </c>
      <c r="F31" s="175">
        <v>1</v>
      </c>
      <c r="G31" s="178" t="s">
        <v>934</v>
      </c>
      <c r="H31" s="15"/>
      <c r="I31" s="348"/>
      <c r="J31" s="15"/>
      <c r="K31" s="15"/>
      <c r="L31" s="15"/>
      <c r="M31" s="15"/>
      <c r="N31" s="277"/>
      <c r="O31" s="349"/>
      <c r="P31" s="238">
        <f t="shared" si="0"/>
        <v>0</v>
      </c>
      <c r="Q31" s="247">
        <f t="shared" si="1"/>
        <v>0</v>
      </c>
      <c r="R31" s="41">
        <f t="shared" si="2"/>
        <v>0</v>
      </c>
    </row>
    <row r="32" spans="1:18">
      <c r="A32" s="175" t="s">
        <v>222</v>
      </c>
      <c r="B32" s="178" t="s">
        <v>935</v>
      </c>
      <c r="C32" s="15"/>
      <c r="D32" s="175" t="s">
        <v>32</v>
      </c>
      <c r="E32" s="15">
        <v>174</v>
      </c>
      <c r="F32" s="175">
        <v>1</v>
      </c>
      <c r="G32" s="350" t="s">
        <v>935</v>
      </c>
      <c r="H32" s="15"/>
      <c r="I32" s="348"/>
      <c r="J32" s="15"/>
      <c r="K32" s="15"/>
      <c r="L32" s="15"/>
      <c r="M32" s="15"/>
      <c r="N32" s="277"/>
      <c r="O32" s="349"/>
      <c r="P32" s="238">
        <f t="shared" si="0"/>
        <v>0</v>
      </c>
      <c r="Q32" s="247">
        <f t="shared" si="1"/>
        <v>0</v>
      </c>
      <c r="R32" s="41">
        <f t="shared" si="2"/>
        <v>0</v>
      </c>
    </row>
    <row r="33" spans="1:18">
      <c r="A33" s="175" t="s">
        <v>466</v>
      </c>
      <c r="B33" s="178" t="s">
        <v>936</v>
      </c>
      <c r="C33" s="15"/>
      <c r="D33" s="175" t="s">
        <v>32</v>
      </c>
      <c r="E33" s="175">
        <v>11</v>
      </c>
      <c r="F33" s="175">
        <v>1</v>
      </c>
      <c r="G33" s="350" t="s">
        <v>937</v>
      </c>
      <c r="H33" s="15"/>
      <c r="I33" s="348"/>
      <c r="J33" s="15"/>
      <c r="K33" s="15"/>
      <c r="L33" s="15"/>
      <c r="M33" s="15"/>
      <c r="N33" s="277"/>
      <c r="O33" s="349"/>
      <c r="P33" s="238">
        <f t="shared" si="0"/>
        <v>0</v>
      </c>
      <c r="Q33" s="247">
        <f t="shared" si="1"/>
        <v>0</v>
      </c>
      <c r="R33" s="41">
        <f t="shared" si="2"/>
        <v>0</v>
      </c>
    </row>
    <row r="34" spans="1:18">
      <c r="A34" s="175" t="s">
        <v>468</v>
      </c>
      <c r="B34" s="174" t="s">
        <v>938</v>
      </c>
      <c r="C34" s="15"/>
      <c r="D34" s="175" t="s">
        <v>32</v>
      </c>
      <c r="E34" s="175">
        <v>5</v>
      </c>
      <c r="F34" s="175">
        <v>1</v>
      </c>
      <c r="G34" s="350" t="s">
        <v>938</v>
      </c>
      <c r="H34" s="15"/>
      <c r="I34" s="348"/>
      <c r="J34" s="15"/>
      <c r="K34" s="15"/>
      <c r="L34" s="15"/>
      <c r="M34" s="15"/>
      <c r="N34" s="277"/>
      <c r="O34" s="349"/>
      <c r="P34" s="238">
        <f t="shared" si="0"/>
        <v>0</v>
      </c>
      <c r="Q34" s="247">
        <f t="shared" si="1"/>
        <v>0</v>
      </c>
      <c r="R34" s="41">
        <f t="shared" si="2"/>
        <v>0</v>
      </c>
    </row>
    <row r="35" spans="1:18">
      <c r="A35" s="175" t="s">
        <v>471</v>
      </c>
      <c r="B35" s="52" t="s">
        <v>939</v>
      </c>
      <c r="C35" s="15"/>
      <c r="D35" s="175" t="s">
        <v>32</v>
      </c>
      <c r="E35" s="175">
        <v>15</v>
      </c>
      <c r="F35" s="175">
        <v>1</v>
      </c>
      <c r="G35" s="350" t="s">
        <v>1188</v>
      </c>
      <c r="H35" s="15"/>
      <c r="I35" s="348"/>
      <c r="J35" s="15"/>
      <c r="K35" s="15"/>
      <c r="L35" s="15"/>
      <c r="M35" s="15"/>
      <c r="N35" s="277"/>
      <c r="O35" s="349"/>
      <c r="P35" s="238">
        <f t="shared" si="0"/>
        <v>0</v>
      </c>
      <c r="Q35" s="247">
        <f t="shared" si="1"/>
        <v>0</v>
      </c>
      <c r="R35" s="41">
        <f t="shared" si="2"/>
        <v>0</v>
      </c>
    </row>
    <row r="36" spans="1:18" ht="25.5" customHeight="1">
      <c r="A36" s="175" t="s">
        <v>475</v>
      </c>
      <c r="B36" s="178" t="s">
        <v>940</v>
      </c>
      <c r="C36" s="15"/>
      <c r="D36" s="175" t="s">
        <v>120</v>
      </c>
      <c r="E36" s="175">
        <v>93</v>
      </c>
      <c r="F36" s="175">
        <v>25</v>
      </c>
      <c r="G36" s="350" t="s">
        <v>940</v>
      </c>
      <c r="H36" s="15"/>
      <c r="I36" s="348"/>
      <c r="J36" s="15"/>
      <c r="K36" s="15"/>
      <c r="L36" s="15"/>
      <c r="M36" s="15"/>
      <c r="N36" s="277"/>
      <c r="O36" s="349"/>
      <c r="P36" s="238">
        <f t="shared" si="0"/>
        <v>0</v>
      </c>
      <c r="Q36" s="247">
        <f t="shared" si="1"/>
        <v>0</v>
      </c>
      <c r="R36" s="41">
        <f t="shared" si="2"/>
        <v>0</v>
      </c>
    </row>
    <row r="37" spans="1:18">
      <c r="A37" s="175" t="s">
        <v>478</v>
      </c>
      <c r="B37" s="178" t="s">
        <v>941</v>
      </c>
      <c r="C37" s="175"/>
      <c r="D37" s="175" t="s">
        <v>32</v>
      </c>
      <c r="E37" s="175">
        <v>26</v>
      </c>
      <c r="F37" s="175">
        <v>1</v>
      </c>
      <c r="G37" s="350" t="s">
        <v>941</v>
      </c>
      <c r="H37" s="15"/>
      <c r="I37" s="348"/>
      <c r="J37" s="15"/>
      <c r="K37" s="15"/>
      <c r="L37" s="15"/>
      <c r="M37" s="15"/>
      <c r="N37" s="277"/>
      <c r="O37" s="349"/>
      <c r="P37" s="238">
        <f t="shared" si="0"/>
        <v>0</v>
      </c>
      <c r="Q37" s="247">
        <f t="shared" si="1"/>
        <v>0</v>
      </c>
      <c r="R37" s="41">
        <f t="shared" si="2"/>
        <v>0</v>
      </c>
    </row>
    <row r="38" spans="1:18">
      <c r="A38" s="175" t="s">
        <v>480</v>
      </c>
      <c r="B38" s="422" t="s">
        <v>942</v>
      </c>
      <c r="C38" s="175">
        <v>0</v>
      </c>
      <c r="D38" s="175" t="s">
        <v>32</v>
      </c>
      <c r="E38" s="175">
        <v>100</v>
      </c>
      <c r="F38" s="175">
        <v>1</v>
      </c>
      <c r="G38" s="422" t="s">
        <v>943</v>
      </c>
      <c r="H38" s="15"/>
      <c r="I38" s="348"/>
      <c r="J38" s="15"/>
      <c r="K38" s="15"/>
      <c r="L38" s="15"/>
      <c r="M38" s="15"/>
      <c r="N38" s="277"/>
      <c r="O38" s="349"/>
      <c r="P38" s="238">
        <f t="shared" si="0"/>
        <v>0</v>
      </c>
      <c r="Q38" s="247">
        <f t="shared" si="1"/>
        <v>0</v>
      </c>
      <c r="R38" s="41">
        <f t="shared" si="2"/>
        <v>0</v>
      </c>
    </row>
    <row r="39" spans="1:18">
      <c r="A39" s="175" t="s">
        <v>482</v>
      </c>
      <c r="B39" s="422"/>
      <c r="C39" s="175">
        <v>1</v>
      </c>
      <c r="D39" s="175" t="s">
        <v>32</v>
      </c>
      <c r="E39" s="175">
        <v>100</v>
      </c>
      <c r="F39" s="175">
        <v>1</v>
      </c>
      <c r="G39" s="422"/>
      <c r="H39" s="15"/>
      <c r="I39" s="348"/>
      <c r="J39" s="15"/>
      <c r="K39" s="15"/>
      <c r="L39" s="15"/>
      <c r="M39" s="15"/>
      <c r="N39" s="277"/>
      <c r="O39" s="349"/>
      <c r="P39" s="238">
        <f t="shared" si="0"/>
        <v>0</v>
      </c>
      <c r="Q39" s="247">
        <f t="shared" si="1"/>
        <v>0</v>
      </c>
      <c r="R39" s="41">
        <f t="shared" si="2"/>
        <v>0</v>
      </c>
    </row>
    <row r="40" spans="1:18">
      <c r="A40" s="175" t="s">
        <v>484</v>
      </c>
      <c r="B40" s="422"/>
      <c r="C40" s="175">
        <v>2</v>
      </c>
      <c r="D40" s="175" t="s">
        <v>32</v>
      </c>
      <c r="E40" s="175">
        <v>3</v>
      </c>
      <c r="F40" s="175">
        <v>1</v>
      </c>
      <c r="G40" s="422"/>
      <c r="H40" s="15"/>
      <c r="I40" s="348"/>
      <c r="J40" s="15"/>
      <c r="K40" s="15"/>
      <c r="L40" s="15"/>
      <c r="M40" s="15"/>
      <c r="N40" s="277"/>
      <c r="O40" s="349"/>
      <c r="P40" s="238">
        <f t="shared" si="0"/>
        <v>0</v>
      </c>
      <c r="Q40" s="247">
        <f t="shared" si="1"/>
        <v>0</v>
      </c>
      <c r="R40" s="41">
        <f t="shared" si="2"/>
        <v>0</v>
      </c>
    </row>
    <row r="41" spans="1:18">
      <c r="A41" s="175" t="s">
        <v>488</v>
      </c>
      <c r="B41" s="422"/>
      <c r="C41" s="175">
        <v>3</v>
      </c>
      <c r="D41" s="175" t="s">
        <v>32</v>
      </c>
      <c r="E41" s="175">
        <v>10</v>
      </c>
      <c r="F41" s="175">
        <v>1</v>
      </c>
      <c r="G41" s="422"/>
      <c r="H41" s="15"/>
      <c r="I41" s="348"/>
      <c r="J41" s="15"/>
      <c r="K41" s="15"/>
      <c r="L41" s="15"/>
      <c r="M41" s="15"/>
      <c r="N41" s="277"/>
      <c r="O41" s="349"/>
      <c r="P41" s="238">
        <f t="shared" si="0"/>
        <v>0</v>
      </c>
      <c r="Q41" s="247">
        <f t="shared" si="1"/>
        <v>0</v>
      </c>
      <c r="R41" s="41">
        <f t="shared" si="2"/>
        <v>0</v>
      </c>
    </row>
    <row r="42" spans="1:18">
      <c r="A42" s="175" t="s">
        <v>491</v>
      </c>
      <c r="B42" s="422"/>
      <c r="C42" s="175">
        <v>4</v>
      </c>
      <c r="D42" s="175" t="s">
        <v>32</v>
      </c>
      <c r="E42" s="175">
        <v>18</v>
      </c>
      <c r="F42" s="175">
        <v>1</v>
      </c>
      <c r="G42" s="422"/>
      <c r="H42" s="15"/>
      <c r="I42" s="348"/>
      <c r="J42" s="15"/>
      <c r="K42" s="15"/>
      <c r="L42" s="15"/>
      <c r="M42" s="15"/>
      <c r="N42" s="277"/>
      <c r="O42" s="349"/>
      <c r="P42" s="238">
        <f t="shared" si="0"/>
        <v>0</v>
      </c>
      <c r="Q42" s="247">
        <f t="shared" si="1"/>
        <v>0</v>
      </c>
      <c r="R42" s="41">
        <f t="shared" si="2"/>
        <v>0</v>
      </c>
    </row>
    <row r="43" spans="1:18">
      <c r="A43" s="175" t="s">
        <v>847</v>
      </c>
      <c r="B43" s="422"/>
      <c r="C43" s="175">
        <v>5</v>
      </c>
      <c r="D43" s="175" t="s">
        <v>32</v>
      </c>
      <c r="E43" s="175">
        <v>25</v>
      </c>
      <c r="F43" s="175">
        <v>1</v>
      </c>
      <c r="G43" s="422"/>
      <c r="H43" s="15"/>
      <c r="I43" s="348"/>
      <c r="J43" s="15"/>
      <c r="K43" s="15"/>
      <c r="L43" s="15"/>
      <c r="M43" s="15"/>
      <c r="N43" s="277"/>
      <c r="O43" s="349"/>
      <c r="P43" s="238">
        <f t="shared" si="0"/>
        <v>0</v>
      </c>
      <c r="Q43" s="247">
        <f t="shared" si="1"/>
        <v>0</v>
      </c>
      <c r="R43" s="41">
        <f t="shared" si="2"/>
        <v>0</v>
      </c>
    </row>
    <row r="44" spans="1:18" ht="72" customHeight="1">
      <c r="A44" s="175" t="s">
        <v>849</v>
      </c>
      <c r="B44" s="314" t="s">
        <v>944</v>
      </c>
      <c r="C44" s="109" t="s">
        <v>945</v>
      </c>
      <c r="D44" s="109" t="s">
        <v>32</v>
      </c>
      <c r="E44" s="175">
        <v>9</v>
      </c>
      <c r="F44" s="175">
        <v>1</v>
      </c>
      <c r="G44" s="107" t="s">
        <v>946</v>
      </c>
      <c r="H44" s="15"/>
      <c r="I44" s="348"/>
      <c r="J44" s="15"/>
      <c r="K44" s="15"/>
      <c r="L44" s="15"/>
      <c r="M44" s="15"/>
      <c r="N44" s="277"/>
      <c r="O44" s="349"/>
      <c r="P44" s="238">
        <f t="shared" si="0"/>
        <v>0</v>
      </c>
      <c r="Q44" s="247">
        <f t="shared" si="1"/>
        <v>0</v>
      </c>
      <c r="R44" s="41">
        <f t="shared" si="2"/>
        <v>0</v>
      </c>
    </row>
    <row r="45" spans="1:18" ht="72" customHeight="1">
      <c r="A45" s="175" t="s">
        <v>851</v>
      </c>
      <c r="B45" s="174" t="s">
        <v>947</v>
      </c>
      <c r="C45" s="175" t="s">
        <v>948</v>
      </c>
      <c r="D45" s="175" t="s">
        <v>32</v>
      </c>
      <c r="E45" s="23">
        <v>6700</v>
      </c>
      <c r="F45" s="175">
        <v>1</v>
      </c>
      <c r="G45" s="178" t="s">
        <v>949</v>
      </c>
      <c r="H45" s="15"/>
      <c r="I45" s="348"/>
      <c r="J45" s="15"/>
      <c r="K45" s="15"/>
      <c r="L45" s="15"/>
      <c r="M45" s="15"/>
      <c r="N45" s="277"/>
      <c r="O45" s="349"/>
      <c r="P45" s="238">
        <f t="shared" si="0"/>
        <v>0</v>
      </c>
      <c r="Q45" s="247">
        <f>ROUND(I45*N45,2)</f>
        <v>0</v>
      </c>
      <c r="R45" s="41">
        <f>ROUND(Q45*O45+Q45,2)</f>
        <v>0</v>
      </c>
    </row>
    <row r="46" spans="1:18" ht="47.25" customHeight="1">
      <c r="A46" s="175" t="s">
        <v>854</v>
      </c>
      <c r="B46" s="174" t="s">
        <v>950</v>
      </c>
      <c r="C46" s="175" t="s">
        <v>948</v>
      </c>
      <c r="D46" s="175" t="s">
        <v>32</v>
      </c>
      <c r="E46" s="23">
        <v>3700</v>
      </c>
      <c r="F46" s="175">
        <v>1</v>
      </c>
      <c r="G46" s="178" t="s">
        <v>951</v>
      </c>
      <c r="H46" s="15"/>
      <c r="I46" s="348"/>
      <c r="J46" s="15"/>
      <c r="K46" s="15"/>
      <c r="L46" s="15"/>
      <c r="M46" s="15"/>
      <c r="N46" s="277"/>
      <c r="O46" s="349"/>
      <c r="P46" s="238">
        <f t="shared" si="0"/>
        <v>0</v>
      </c>
      <c r="Q46" s="247">
        <f t="shared" ref="Q46:Q66" si="3">ROUND(I46*N46,2)</f>
        <v>0</v>
      </c>
      <c r="R46" s="41">
        <f t="shared" ref="R46:R66" si="4">ROUND(Q46*O46+Q46,2)</f>
        <v>0</v>
      </c>
    </row>
    <row r="47" spans="1:18" ht="37.5" customHeight="1">
      <c r="A47" s="175" t="s">
        <v>857</v>
      </c>
      <c r="B47" s="177" t="s">
        <v>952</v>
      </c>
      <c r="C47" s="175"/>
      <c r="D47" s="175" t="s">
        <v>953</v>
      </c>
      <c r="E47" s="175">
        <v>100</v>
      </c>
      <c r="F47" s="175">
        <v>1</v>
      </c>
      <c r="G47" s="178" t="s">
        <v>954</v>
      </c>
      <c r="H47" s="15"/>
      <c r="I47" s="348"/>
      <c r="J47" s="15"/>
      <c r="K47" s="15"/>
      <c r="L47" s="15"/>
      <c r="M47" s="15"/>
      <c r="N47" s="277"/>
      <c r="O47" s="349"/>
      <c r="P47" s="238">
        <f t="shared" si="0"/>
        <v>0</v>
      </c>
      <c r="Q47" s="247">
        <f t="shared" si="3"/>
        <v>0</v>
      </c>
      <c r="R47" s="41">
        <f t="shared" si="4"/>
        <v>0</v>
      </c>
    </row>
    <row r="48" spans="1:18" ht="33.75" customHeight="1">
      <c r="A48" s="175" t="s">
        <v>860</v>
      </c>
      <c r="B48" s="177" t="s">
        <v>955</v>
      </c>
      <c r="C48" s="175" t="s">
        <v>956</v>
      </c>
      <c r="D48" s="175" t="s">
        <v>32</v>
      </c>
      <c r="E48" s="175">
        <v>3</v>
      </c>
      <c r="F48" s="175">
        <v>1</v>
      </c>
      <c r="G48" s="178" t="s">
        <v>957</v>
      </c>
      <c r="H48" s="15"/>
      <c r="I48" s="348"/>
      <c r="J48" s="15"/>
      <c r="K48" s="15"/>
      <c r="L48" s="15"/>
      <c r="M48" s="15"/>
      <c r="N48" s="277"/>
      <c r="O48" s="349"/>
      <c r="P48" s="238">
        <f t="shared" si="0"/>
        <v>0</v>
      </c>
      <c r="Q48" s="247">
        <f t="shared" si="3"/>
        <v>0</v>
      </c>
      <c r="R48" s="41">
        <f t="shared" si="4"/>
        <v>0</v>
      </c>
    </row>
    <row r="49" spans="1:18" ht="48.75" customHeight="1">
      <c r="A49" s="175" t="s">
        <v>863</v>
      </c>
      <c r="B49" s="177" t="s">
        <v>958</v>
      </c>
      <c r="C49" s="175" t="s">
        <v>959</v>
      </c>
      <c r="D49" s="175" t="s">
        <v>152</v>
      </c>
      <c r="E49" s="175">
        <v>90</v>
      </c>
      <c r="F49" s="175">
        <v>1</v>
      </c>
      <c r="G49" s="174" t="s">
        <v>960</v>
      </c>
      <c r="H49" s="15"/>
      <c r="I49" s="348"/>
      <c r="J49" s="15"/>
      <c r="K49" s="15"/>
      <c r="L49" s="15"/>
      <c r="M49" s="15"/>
      <c r="N49" s="277"/>
      <c r="O49" s="349"/>
      <c r="P49" s="238">
        <f t="shared" si="0"/>
        <v>0</v>
      </c>
      <c r="Q49" s="247">
        <f t="shared" si="3"/>
        <v>0</v>
      </c>
      <c r="R49" s="41">
        <f t="shared" si="4"/>
        <v>0</v>
      </c>
    </row>
    <row r="50" spans="1:18" ht="30" customHeight="1">
      <c r="A50" s="175" t="s">
        <v>867</v>
      </c>
      <c r="B50" s="177" t="s">
        <v>961</v>
      </c>
      <c r="C50" s="175" t="s">
        <v>962</v>
      </c>
      <c r="D50" s="175" t="s">
        <v>32</v>
      </c>
      <c r="E50" s="175">
        <v>8</v>
      </c>
      <c r="F50" s="175">
        <v>1</v>
      </c>
      <c r="G50" s="178" t="s">
        <v>963</v>
      </c>
      <c r="H50" s="15"/>
      <c r="I50" s="348"/>
      <c r="J50" s="15"/>
      <c r="K50" s="15"/>
      <c r="L50" s="15"/>
      <c r="M50" s="15"/>
      <c r="N50" s="277"/>
      <c r="O50" s="349"/>
      <c r="P50" s="238">
        <f t="shared" si="0"/>
        <v>0</v>
      </c>
      <c r="Q50" s="247">
        <f t="shared" si="3"/>
        <v>0</v>
      </c>
      <c r="R50" s="41">
        <f t="shared" si="4"/>
        <v>0</v>
      </c>
    </row>
    <row r="51" spans="1:18" ht="32.25" customHeight="1">
      <c r="A51" s="175" t="s">
        <v>870</v>
      </c>
      <c r="B51" s="177" t="s">
        <v>964</v>
      </c>
      <c r="C51" s="175" t="s">
        <v>186</v>
      </c>
      <c r="D51" s="175" t="s">
        <v>32</v>
      </c>
      <c r="E51" s="175">
        <v>380</v>
      </c>
      <c r="F51" s="175">
        <v>1</v>
      </c>
      <c r="G51" s="178" t="s">
        <v>965</v>
      </c>
      <c r="H51" s="15"/>
      <c r="I51" s="348"/>
      <c r="J51" s="15"/>
      <c r="K51" s="15"/>
      <c r="L51" s="15"/>
      <c r="M51" s="15"/>
      <c r="N51" s="277"/>
      <c r="O51" s="349"/>
      <c r="P51" s="238">
        <f t="shared" si="0"/>
        <v>0</v>
      </c>
      <c r="Q51" s="247">
        <f t="shared" si="3"/>
        <v>0</v>
      </c>
      <c r="R51" s="41">
        <f t="shared" si="4"/>
        <v>0</v>
      </c>
    </row>
    <row r="52" spans="1:18" ht="48.75" customHeight="1">
      <c r="A52" s="175" t="s">
        <v>873</v>
      </c>
      <c r="B52" s="26" t="s">
        <v>966</v>
      </c>
      <c r="C52" s="175" t="s">
        <v>186</v>
      </c>
      <c r="D52" s="175" t="s">
        <v>32</v>
      </c>
      <c r="E52" s="23">
        <v>1350</v>
      </c>
      <c r="F52" s="175">
        <v>1</v>
      </c>
      <c r="G52" s="178" t="s">
        <v>967</v>
      </c>
      <c r="H52" s="15"/>
      <c r="I52" s="348"/>
      <c r="J52" s="15"/>
      <c r="K52" s="15"/>
      <c r="L52" s="15"/>
      <c r="M52" s="15"/>
      <c r="N52" s="277"/>
      <c r="O52" s="349"/>
      <c r="P52" s="238">
        <f t="shared" si="0"/>
        <v>0</v>
      </c>
      <c r="Q52" s="247">
        <f t="shared" si="3"/>
        <v>0</v>
      </c>
      <c r="R52" s="41">
        <f t="shared" si="4"/>
        <v>0</v>
      </c>
    </row>
    <row r="53" spans="1:18" ht="33" customHeight="1">
      <c r="A53" s="175" t="s">
        <v>874</v>
      </c>
      <c r="B53" s="185" t="s">
        <v>968</v>
      </c>
      <c r="C53" s="175" t="s">
        <v>186</v>
      </c>
      <c r="D53" s="175" t="s">
        <v>32</v>
      </c>
      <c r="E53" s="175">
        <v>1200</v>
      </c>
      <c r="F53" s="175">
        <v>1</v>
      </c>
      <c r="G53" s="178" t="s">
        <v>968</v>
      </c>
      <c r="H53" s="15"/>
      <c r="I53" s="348"/>
      <c r="J53" s="15"/>
      <c r="K53" s="15"/>
      <c r="L53" s="15"/>
      <c r="M53" s="15"/>
      <c r="N53" s="277"/>
      <c r="O53" s="349"/>
      <c r="P53" s="238">
        <f t="shared" si="0"/>
        <v>0</v>
      </c>
      <c r="Q53" s="247">
        <f t="shared" si="3"/>
        <v>0</v>
      </c>
      <c r="R53" s="41">
        <f t="shared" si="4"/>
        <v>0</v>
      </c>
    </row>
    <row r="54" spans="1:18" ht="39.75" customHeight="1">
      <c r="A54" s="175" t="s">
        <v>877</v>
      </c>
      <c r="B54" s="26" t="s">
        <v>969</v>
      </c>
      <c r="C54" s="175" t="s">
        <v>970</v>
      </c>
      <c r="D54" s="175" t="s">
        <v>32</v>
      </c>
      <c r="E54" s="175">
        <v>1100</v>
      </c>
      <c r="F54" s="175">
        <v>1</v>
      </c>
      <c r="G54" s="178" t="s">
        <v>971</v>
      </c>
      <c r="H54" s="15"/>
      <c r="I54" s="348"/>
      <c r="J54" s="15"/>
      <c r="K54" s="15"/>
      <c r="L54" s="15"/>
      <c r="M54" s="15"/>
      <c r="N54" s="277"/>
      <c r="O54" s="349"/>
      <c r="P54" s="238">
        <f t="shared" si="0"/>
        <v>0</v>
      </c>
      <c r="Q54" s="247">
        <f t="shared" si="3"/>
        <v>0</v>
      </c>
      <c r="R54" s="41">
        <f t="shared" si="4"/>
        <v>0</v>
      </c>
    </row>
    <row r="55" spans="1:18" ht="41.25" customHeight="1">
      <c r="A55" s="175" t="s">
        <v>878</v>
      </c>
      <c r="B55" s="26" t="s">
        <v>972</v>
      </c>
      <c r="C55" s="175" t="s">
        <v>970</v>
      </c>
      <c r="D55" s="175" t="s">
        <v>32</v>
      </c>
      <c r="E55" s="175">
        <v>1200</v>
      </c>
      <c r="F55" s="175">
        <v>1</v>
      </c>
      <c r="G55" s="178" t="s">
        <v>973</v>
      </c>
      <c r="H55" s="15"/>
      <c r="I55" s="348"/>
      <c r="J55" s="15"/>
      <c r="K55" s="15"/>
      <c r="L55" s="15"/>
      <c r="M55" s="15"/>
      <c r="N55" s="277"/>
      <c r="O55" s="349"/>
      <c r="P55" s="238">
        <f t="shared" si="0"/>
        <v>0</v>
      </c>
      <c r="Q55" s="247">
        <f t="shared" si="3"/>
        <v>0</v>
      </c>
      <c r="R55" s="41">
        <f t="shared" si="4"/>
        <v>0</v>
      </c>
    </row>
    <row r="56" spans="1:18" ht="26.25" customHeight="1">
      <c r="A56" s="175" t="s">
        <v>880</v>
      </c>
      <c r="B56" s="177" t="s">
        <v>974</v>
      </c>
      <c r="C56" s="175" t="s">
        <v>40</v>
      </c>
      <c r="D56" s="175" t="s">
        <v>32</v>
      </c>
      <c r="E56" s="23">
        <v>850</v>
      </c>
      <c r="F56" s="175">
        <v>1</v>
      </c>
      <c r="G56" s="178" t="s">
        <v>975</v>
      </c>
      <c r="H56" s="15"/>
      <c r="I56" s="348"/>
      <c r="J56" s="15"/>
      <c r="K56" s="15"/>
      <c r="L56" s="15"/>
      <c r="M56" s="15"/>
      <c r="N56" s="277"/>
      <c r="O56" s="349"/>
      <c r="P56" s="238">
        <f t="shared" si="0"/>
        <v>0</v>
      </c>
      <c r="Q56" s="247">
        <f t="shared" si="3"/>
        <v>0</v>
      </c>
      <c r="R56" s="41">
        <f t="shared" si="4"/>
        <v>0</v>
      </c>
    </row>
    <row r="57" spans="1:18" ht="52.5" customHeight="1">
      <c r="A57" s="175" t="s">
        <v>1085</v>
      </c>
      <c r="B57" s="177" t="s">
        <v>976</v>
      </c>
      <c r="C57" s="175" t="s">
        <v>40</v>
      </c>
      <c r="D57" s="175" t="s">
        <v>32</v>
      </c>
      <c r="E57" s="175">
        <v>2</v>
      </c>
      <c r="F57" s="175">
        <v>1</v>
      </c>
      <c r="G57" s="178" t="s">
        <v>977</v>
      </c>
      <c r="H57" s="15"/>
      <c r="I57" s="348"/>
      <c r="J57" s="15"/>
      <c r="K57" s="15"/>
      <c r="L57" s="15"/>
      <c r="M57" s="15"/>
      <c r="N57" s="277"/>
      <c r="O57" s="349"/>
      <c r="P57" s="238">
        <f t="shared" si="0"/>
        <v>0</v>
      </c>
      <c r="Q57" s="247">
        <f t="shared" si="3"/>
        <v>0</v>
      </c>
      <c r="R57" s="41">
        <f t="shared" si="4"/>
        <v>0</v>
      </c>
    </row>
    <row r="58" spans="1:18" ht="39.75" customHeight="1">
      <c r="A58" s="175" t="s">
        <v>1110</v>
      </c>
      <c r="B58" s="174" t="s">
        <v>978</v>
      </c>
      <c r="C58" s="175" t="s">
        <v>40</v>
      </c>
      <c r="D58" s="175" t="s">
        <v>32</v>
      </c>
      <c r="E58" s="175">
        <v>1</v>
      </c>
      <c r="F58" s="175">
        <v>1</v>
      </c>
      <c r="G58" s="178" t="s">
        <v>979</v>
      </c>
      <c r="H58" s="15"/>
      <c r="I58" s="348"/>
      <c r="J58" s="15"/>
      <c r="K58" s="15"/>
      <c r="L58" s="15"/>
      <c r="M58" s="15"/>
      <c r="N58" s="277"/>
      <c r="O58" s="349"/>
      <c r="P58" s="238">
        <f t="shared" si="0"/>
        <v>0</v>
      </c>
      <c r="Q58" s="247">
        <f t="shared" si="3"/>
        <v>0</v>
      </c>
      <c r="R58" s="41">
        <f t="shared" si="4"/>
        <v>0</v>
      </c>
    </row>
    <row r="59" spans="1:18" ht="39" customHeight="1">
      <c r="A59" s="175" t="s">
        <v>1111</v>
      </c>
      <c r="B59" s="185" t="s">
        <v>980</v>
      </c>
      <c r="C59" s="175" t="s">
        <v>40</v>
      </c>
      <c r="D59" s="175" t="s">
        <v>32</v>
      </c>
      <c r="E59" s="23">
        <v>60900</v>
      </c>
      <c r="F59" s="175">
        <v>1</v>
      </c>
      <c r="G59" s="178" t="s">
        <v>981</v>
      </c>
      <c r="H59" s="15"/>
      <c r="I59" s="348"/>
      <c r="J59" s="15"/>
      <c r="K59" s="15"/>
      <c r="L59" s="15"/>
      <c r="M59" s="15"/>
      <c r="N59" s="277"/>
      <c r="O59" s="349"/>
      <c r="P59" s="238">
        <f t="shared" si="0"/>
        <v>0</v>
      </c>
      <c r="Q59" s="247">
        <f t="shared" si="3"/>
        <v>0</v>
      </c>
      <c r="R59" s="41">
        <f t="shared" si="4"/>
        <v>0</v>
      </c>
    </row>
    <row r="60" spans="1:18" ht="49.5" customHeight="1">
      <c r="A60" s="175" t="s">
        <v>1112</v>
      </c>
      <c r="B60" s="185" t="s">
        <v>982</v>
      </c>
      <c r="C60" s="175" t="s">
        <v>40</v>
      </c>
      <c r="D60" s="175" t="s">
        <v>32</v>
      </c>
      <c r="E60" s="23">
        <v>6000</v>
      </c>
      <c r="F60" s="175">
        <v>1</v>
      </c>
      <c r="G60" s="178" t="s">
        <v>983</v>
      </c>
      <c r="H60" s="15"/>
      <c r="I60" s="348"/>
      <c r="J60" s="15"/>
      <c r="K60" s="15"/>
      <c r="L60" s="15"/>
      <c r="M60" s="15"/>
      <c r="N60" s="277"/>
      <c r="O60" s="349"/>
      <c r="P60" s="238">
        <f t="shared" si="0"/>
        <v>0</v>
      </c>
      <c r="Q60" s="247">
        <f t="shared" si="3"/>
        <v>0</v>
      </c>
      <c r="R60" s="41">
        <f t="shared" si="4"/>
        <v>0</v>
      </c>
    </row>
    <row r="61" spans="1:18" ht="41.25" customHeight="1">
      <c r="A61" s="175" t="s">
        <v>1113</v>
      </c>
      <c r="B61" s="185" t="s">
        <v>984</v>
      </c>
      <c r="C61" s="175" t="s">
        <v>985</v>
      </c>
      <c r="D61" s="175" t="s">
        <v>32</v>
      </c>
      <c r="E61" s="175">
        <v>400</v>
      </c>
      <c r="F61" s="175">
        <v>1</v>
      </c>
      <c r="G61" s="178" t="s">
        <v>1233</v>
      </c>
      <c r="H61" s="15"/>
      <c r="I61" s="348"/>
      <c r="J61" s="15"/>
      <c r="K61" s="15"/>
      <c r="L61" s="15"/>
      <c r="M61" s="15"/>
      <c r="N61" s="277"/>
      <c r="O61" s="349"/>
      <c r="P61" s="238">
        <f t="shared" si="0"/>
        <v>0</v>
      </c>
      <c r="Q61" s="247">
        <f t="shared" si="3"/>
        <v>0</v>
      </c>
      <c r="R61" s="41">
        <f t="shared" si="4"/>
        <v>0</v>
      </c>
    </row>
    <row r="62" spans="1:18" ht="29.25" customHeight="1">
      <c r="A62" s="175" t="s">
        <v>1114</v>
      </c>
      <c r="B62" s="185" t="s">
        <v>986</v>
      </c>
      <c r="C62" s="175"/>
      <c r="D62" s="175" t="s">
        <v>987</v>
      </c>
      <c r="E62" s="175">
        <v>1</v>
      </c>
      <c r="F62" s="175">
        <v>1</v>
      </c>
      <c r="G62" s="185" t="s">
        <v>986</v>
      </c>
      <c r="H62" s="15"/>
      <c r="I62" s="348"/>
      <c r="J62" s="15"/>
      <c r="K62" s="15"/>
      <c r="L62" s="15"/>
      <c r="M62" s="15"/>
      <c r="N62" s="277"/>
      <c r="O62" s="349"/>
      <c r="P62" s="238">
        <f t="shared" si="0"/>
        <v>0</v>
      </c>
      <c r="Q62" s="247">
        <f t="shared" si="3"/>
        <v>0</v>
      </c>
      <c r="R62" s="41">
        <f t="shared" si="4"/>
        <v>0</v>
      </c>
    </row>
    <row r="63" spans="1:18" ht="57" customHeight="1">
      <c r="A63" s="175" t="s">
        <v>1115</v>
      </c>
      <c r="B63" s="174" t="s">
        <v>988</v>
      </c>
      <c r="C63" s="175" t="s">
        <v>40</v>
      </c>
      <c r="D63" s="175" t="s">
        <v>32</v>
      </c>
      <c r="E63" s="175">
        <v>120</v>
      </c>
      <c r="F63" s="175">
        <v>1</v>
      </c>
      <c r="G63" s="178" t="s">
        <v>989</v>
      </c>
      <c r="H63" s="15"/>
      <c r="I63" s="348"/>
      <c r="J63" s="15"/>
      <c r="K63" s="15"/>
      <c r="L63" s="15"/>
      <c r="M63" s="15"/>
      <c r="N63" s="277"/>
      <c r="O63" s="349"/>
      <c r="P63" s="238">
        <f t="shared" si="0"/>
        <v>0</v>
      </c>
      <c r="Q63" s="247">
        <f t="shared" si="3"/>
        <v>0</v>
      </c>
      <c r="R63" s="41">
        <f t="shared" si="4"/>
        <v>0</v>
      </c>
    </row>
    <row r="64" spans="1:18" ht="33" customHeight="1">
      <c r="A64" s="175" t="s">
        <v>1116</v>
      </c>
      <c r="B64" s="177" t="s">
        <v>1018</v>
      </c>
      <c r="C64" s="175" t="s">
        <v>40</v>
      </c>
      <c r="D64" s="175" t="s">
        <v>32</v>
      </c>
      <c r="E64" s="175">
        <v>10</v>
      </c>
      <c r="F64" s="175">
        <v>1</v>
      </c>
      <c r="G64" s="178" t="s">
        <v>954</v>
      </c>
      <c r="H64" s="15"/>
      <c r="I64" s="348"/>
      <c r="J64" s="15"/>
      <c r="K64" s="15"/>
      <c r="L64" s="15"/>
      <c r="M64" s="15"/>
      <c r="N64" s="277"/>
      <c r="O64" s="349"/>
      <c r="P64" s="238">
        <f t="shared" si="0"/>
        <v>0</v>
      </c>
      <c r="Q64" s="247">
        <f t="shared" si="3"/>
        <v>0</v>
      </c>
      <c r="R64" s="41">
        <f t="shared" si="4"/>
        <v>0</v>
      </c>
    </row>
    <row r="65" spans="1:19" ht="41.25" customHeight="1">
      <c r="A65" s="175" t="s">
        <v>1117</v>
      </c>
      <c r="B65" s="174" t="s">
        <v>1184</v>
      </c>
      <c r="C65" s="175" t="s">
        <v>1186</v>
      </c>
      <c r="D65" s="175" t="s">
        <v>987</v>
      </c>
      <c r="E65" s="175">
        <v>1</v>
      </c>
      <c r="F65" s="175">
        <v>1</v>
      </c>
      <c r="G65" s="221" t="s">
        <v>1185</v>
      </c>
      <c r="H65" s="15"/>
      <c r="I65" s="348"/>
      <c r="J65" s="15"/>
      <c r="K65" s="15"/>
      <c r="L65" s="15"/>
      <c r="M65" s="15"/>
      <c r="N65" s="277"/>
      <c r="O65" s="349"/>
      <c r="P65" s="238">
        <f t="shared" si="0"/>
        <v>0</v>
      </c>
      <c r="Q65" s="247">
        <f t="shared" si="3"/>
        <v>0</v>
      </c>
      <c r="R65" s="41">
        <f t="shared" si="4"/>
        <v>0</v>
      </c>
    </row>
    <row r="66" spans="1:19" ht="29.25" customHeight="1">
      <c r="A66" s="175" t="s">
        <v>1183</v>
      </c>
      <c r="B66" s="177" t="s">
        <v>1118</v>
      </c>
      <c r="C66" s="175" t="s">
        <v>40</v>
      </c>
      <c r="D66" s="175" t="s">
        <v>32</v>
      </c>
      <c r="E66" s="175">
        <v>50</v>
      </c>
      <c r="F66" s="175">
        <v>1</v>
      </c>
      <c r="G66" s="174" t="s">
        <v>1118</v>
      </c>
      <c r="H66" s="15"/>
      <c r="I66" s="348"/>
      <c r="J66" s="15"/>
      <c r="K66" s="15"/>
      <c r="L66" s="15"/>
      <c r="M66" s="15"/>
      <c r="N66" s="277"/>
      <c r="O66" s="349"/>
      <c r="P66" s="238">
        <f t="shared" si="0"/>
        <v>0</v>
      </c>
      <c r="Q66" s="247">
        <f t="shared" si="3"/>
        <v>0</v>
      </c>
      <c r="R66" s="41">
        <f t="shared" si="4"/>
        <v>0</v>
      </c>
    </row>
    <row r="67" spans="1:19" ht="15" customHeight="1">
      <c r="A67" s="424" t="s">
        <v>1245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424"/>
      <c r="M67" s="424"/>
      <c r="N67" s="424"/>
      <c r="O67" s="424"/>
      <c r="P67" s="424"/>
      <c r="Q67" s="354">
        <f>SUM(Q6:Q66)</f>
        <v>0</v>
      </c>
      <c r="R67" s="355">
        <f>SUM(R6:R66)</f>
        <v>0</v>
      </c>
    </row>
    <row r="68" spans="1:19" ht="15" customHeight="1">
      <c r="A68" s="425" t="s">
        <v>1246</v>
      </c>
      <c r="B68" s="425"/>
      <c r="C68" s="425"/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277">
        <f>0.7*Q67</f>
        <v>0</v>
      </c>
      <c r="R68" s="356">
        <f>0.7*R67</f>
        <v>0</v>
      </c>
    </row>
    <row r="69" spans="1:19">
      <c r="A69" s="426" t="s">
        <v>1235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277">
        <f>1.2*Q67</f>
        <v>0</v>
      </c>
      <c r="R69" s="356">
        <f>1.2*R67</f>
        <v>0</v>
      </c>
    </row>
    <row r="70" spans="1:19">
      <c r="A70" s="430" t="s">
        <v>35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41"/>
    </row>
    <row r="71" spans="1:19" ht="49.5" customHeight="1">
      <c r="A71" s="427" t="s">
        <v>1243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/>
    </row>
    <row r="72" spans="1:19" ht="47.25" customHeight="1">
      <c r="A72" s="427" t="s">
        <v>1244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/>
    </row>
    <row r="73" spans="1:19" ht="34.5" customHeight="1">
      <c r="A73" s="428" t="s">
        <v>1236</v>
      </c>
      <c r="B73" s="428"/>
      <c r="C73" s="428"/>
      <c r="D73" s="428"/>
      <c r="E73" s="428"/>
      <c r="F73" s="428" t="s">
        <v>1237</v>
      </c>
      <c r="G73" s="428"/>
      <c r="H73" s="428"/>
      <c r="I73" s="428"/>
      <c r="J73" s="428"/>
      <c r="K73" s="428"/>
      <c r="L73" s="428"/>
      <c r="M73" s="428"/>
      <c r="N73" s="428"/>
      <c r="O73" s="428"/>
      <c r="P73" s="428"/>
      <c r="Q73" s="428"/>
      <c r="R73" s="428"/>
      <c r="S73"/>
    </row>
    <row r="74" spans="1:19" ht="29.25" customHeight="1">
      <c r="A74" s="429" t="s">
        <v>1238</v>
      </c>
      <c r="B74" s="429"/>
      <c r="C74" s="429"/>
      <c r="D74" s="429"/>
      <c r="E74" s="429"/>
      <c r="F74" s="429" t="s">
        <v>1239</v>
      </c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/>
    </row>
    <row r="75" spans="1:19" ht="44.25" customHeight="1">
      <c r="A75" s="428" t="s">
        <v>1240</v>
      </c>
      <c r="B75" s="428"/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28"/>
      <c r="Q75" s="428"/>
      <c r="R75" s="428"/>
      <c r="S75"/>
    </row>
  </sheetData>
  <mergeCells count="16">
    <mergeCell ref="A75:R75"/>
    <mergeCell ref="A71:R71"/>
    <mergeCell ref="A72:R72"/>
    <mergeCell ref="A73:E73"/>
    <mergeCell ref="F73:R73"/>
    <mergeCell ref="A74:E74"/>
    <mergeCell ref="F74:R74"/>
    <mergeCell ref="A68:P68"/>
    <mergeCell ref="A69:P69"/>
    <mergeCell ref="A70:R70"/>
    <mergeCell ref="A1:R1"/>
    <mergeCell ref="A2:R2"/>
    <mergeCell ref="A3:R3"/>
    <mergeCell ref="B38:B43"/>
    <mergeCell ref="G38:G43"/>
    <mergeCell ref="A67:P67"/>
  </mergeCells>
  <pageMargins left="0.25" right="0.25" top="0.75" bottom="0.75" header="0.3" footer="0.3"/>
  <pageSetup paperSize="9" scale="38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2"/>
  <sheetViews>
    <sheetView view="pageBreakPreview" zoomScaleNormal="100" zoomScaleSheetLayoutView="100" workbookViewId="0">
      <pane xSplit="2" ySplit="3" topLeftCell="H11" activePane="bottomRight" state="frozen"/>
      <selection pane="topRight" activeCell="C1" sqref="C1"/>
      <selection pane="bottomLeft" activeCell="A4" sqref="A4"/>
      <selection pane="bottomRight" activeCell="N11" sqref="N11:O23"/>
    </sheetView>
  </sheetViews>
  <sheetFormatPr defaultRowHeight="15"/>
  <cols>
    <col min="1" max="1" width="4.5703125" style="38" customWidth="1"/>
    <col min="2" max="2" width="32.28515625" style="38" customWidth="1"/>
    <col min="3" max="3" width="15" style="38" customWidth="1"/>
    <col min="4" max="4" width="13.7109375" style="38" customWidth="1"/>
    <col min="5" max="5" width="20.42578125" style="38" customWidth="1"/>
    <col min="6" max="6" width="19.28515625" style="38" customWidth="1"/>
    <col min="7" max="7" width="88.85546875" style="38" customWidth="1"/>
    <col min="8" max="8" width="14.85546875" style="38" customWidth="1"/>
    <col min="9" max="9" width="16.28515625" style="38" customWidth="1"/>
    <col min="10" max="11" width="9.140625" style="38" customWidth="1"/>
    <col min="12" max="12" width="13.7109375" style="38" customWidth="1"/>
    <col min="13" max="13" width="12.5703125" style="38" customWidth="1"/>
    <col min="14" max="14" width="14.42578125" style="38" customWidth="1"/>
    <col min="15" max="15" width="4.7109375" style="38" customWidth="1"/>
    <col min="16" max="16" width="16" style="38" customWidth="1"/>
    <col min="17" max="17" width="13.5703125" style="38" customWidth="1"/>
    <col min="18" max="18" width="14.570312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1053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48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48</v>
      </c>
      <c r="J4" s="5" t="s">
        <v>8</v>
      </c>
      <c r="K4" s="175" t="s">
        <v>9</v>
      </c>
      <c r="L4" s="4" t="s">
        <v>10</v>
      </c>
      <c r="M4" s="8" t="s">
        <v>1090</v>
      </c>
      <c r="N4" s="342" t="s">
        <v>11</v>
      </c>
      <c r="O4" s="342" t="s">
        <v>12</v>
      </c>
      <c r="P4" s="9" t="s">
        <v>1194</v>
      </c>
      <c r="Q4" s="10" t="s">
        <v>1196</v>
      </c>
      <c r="R4" s="11" t="s">
        <v>1198</v>
      </c>
    </row>
    <row r="5" spans="1:18" ht="27.75" customHeight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198</v>
      </c>
    </row>
    <row r="6" spans="1:18" ht="60" customHeight="1">
      <c r="A6" s="175" t="s">
        <v>13</v>
      </c>
      <c r="B6" s="177" t="s">
        <v>1144</v>
      </c>
      <c r="C6" s="175" t="s">
        <v>40</v>
      </c>
      <c r="D6" s="175" t="s">
        <v>1143</v>
      </c>
      <c r="E6" s="175">
        <v>120</v>
      </c>
      <c r="F6" s="175">
        <v>1</v>
      </c>
      <c r="G6" s="174" t="s">
        <v>1133</v>
      </c>
      <c r="H6" s="351"/>
      <c r="I6" s="23"/>
      <c r="J6" s="47"/>
      <c r="K6" s="47"/>
      <c r="L6" s="352"/>
      <c r="M6" s="352"/>
      <c r="N6" s="357">
        <v>4</v>
      </c>
      <c r="O6" s="353">
        <v>0.08</v>
      </c>
      <c r="P6" s="50">
        <f>ROUND(N6*O6+N6,2)</f>
        <v>4.32</v>
      </c>
      <c r="Q6" s="247">
        <f>ROUND(I6*N6,2)</f>
        <v>0</v>
      </c>
      <c r="R6" s="41">
        <f>ROUND(Q6*O6+Q6,2)</f>
        <v>0</v>
      </c>
    </row>
    <row r="7" spans="1:18" ht="85.5" customHeight="1">
      <c r="A7" s="175" t="s">
        <v>14</v>
      </c>
      <c r="B7" s="177" t="s">
        <v>1145</v>
      </c>
      <c r="C7" s="175" t="s">
        <v>40</v>
      </c>
      <c r="D7" s="175" t="s">
        <v>1143</v>
      </c>
      <c r="E7" s="175">
        <v>200</v>
      </c>
      <c r="F7" s="175">
        <v>1</v>
      </c>
      <c r="G7" s="174" t="s">
        <v>1234</v>
      </c>
      <c r="H7" s="351"/>
      <c r="I7" s="23"/>
      <c r="J7" s="54"/>
      <c r="K7" s="54"/>
      <c r="L7" s="54"/>
      <c r="M7" s="54"/>
      <c r="N7" s="357">
        <v>43.48</v>
      </c>
      <c r="O7" s="353">
        <v>0.08</v>
      </c>
      <c r="P7" s="50">
        <f t="shared" ref="P7:P23" si="0">ROUND(N7*O7+N7,2)</f>
        <v>46.96</v>
      </c>
      <c r="Q7" s="247">
        <f t="shared" ref="Q7:Q23" si="1">ROUND(I7*N7,2)</f>
        <v>0</v>
      </c>
      <c r="R7" s="41">
        <f t="shared" ref="R7:R23" si="2">ROUND(Q7*O7+Q7,2)</f>
        <v>0</v>
      </c>
    </row>
    <row r="8" spans="1:18" ht="22.5" customHeight="1">
      <c r="A8" s="175" t="s">
        <v>15</v>
      </c>
      <c r="B8" s="177" t="s">
        <v>1146</v>
      </c>
      <c r="C8" s="175" t="s">
        <v>1134</v>
      </c>
      <c r="D8" s="175" t="s">
        <v>32</v>
      </c>
      <c r="E8" s="175">
        <v>100</v>
      </c>
      <c r="F8" s="175">
        <v>1</v>
      </c>
      <c r="G8" s="359" t="s">
        <v>1172</v>
      </c>
      <c r="H8" s="351"/>
      <c r="I8" s="23"/>
      <c r="J8" s="47"/>
      <c r="K8" s="47"/>
      <c r="L8" s="47"/>
      <c r="M8" s="47"/>
      <c r="N8" s="357">
        <v>5.0199999999999996</v>
      </c>
      <c r="O8" s="353">
        <v>0.08</v>
      </c>
      <c r="P8" s="50">
        <f t="shared" si="0"/>
        <v>5.42</v>
      </c>
      <c r="Q8" s="247">
        <f t="shared" si="1"/>
        <v>0</v>
      </c>
      <c r="R8" s="41">
        <f t="shared" si="2"/>
        <v>0</v>
      </c>
    </row>
    <row r="9" spans="1:18" ht="22.5" customHeight="1">
      <c r="A9" s="175" t="s">
        <v>16</v>
      </c>
      <c r="B9" s="177" t="s">
        <v>1146</v>
      </c>
      <c r="C9" s="175" t="s">
        <v>1135</v>
      </c>
      <c r="D9" s="175" t="s">
        <v>32</v>
      </c>
      <c r="E9" s="175">
        <v>100</v>
      </c>
      <c r="F9" s="175">
        <v>1</v>
      </c>
      <c r="G9" s="359" t="s">
        <v>1171</v>
      </c>
      <c r="H9" s="351"/>
      <c r="I9" s="23"/>
      <c r="J9" s="47"/>
      <c r="K9" s="47"/>
      <c r="L9" s="352"/>
      <c r="M9" s="352"/>
      <c r="N9" s="357">
        <v>5.14</v>
      </c>
      <c r="O9" s="353">
        <v>0.08</v>
      </c>
      <c r="P9" s="50">
        <f t="shared" si="0"/>
        <v>5.55</v>
      </c>
      <c r="Q9" s="247">
        <f t="shared" si="1"/>
        <v>0</v>
      </c>
      <c r="R9" s="41">
        <f t="shared" si="2"/>
        <v>0</v>
      </c>
    </row>
    <row r="10" spans="1:18" ht="24" customHeight="1">
      <c r="A10" s="175" t="s">
        <v>17</v>
      </c>
      <c r="B10" s="177" t="s">
        <v>1147</v>
      </c>
      <c r="C10" s="175" t="s">
        <v>1134</v>
      </c>
      <c r="D10" s="175" t="s">
        <v>32</v>
      </c>
      <c r="E10" s="175">
        <v>200</v>
      </c>
      <c r="F10" s="175">
        <v>1</v>
      </c>
      <c r="G10" s="359" t="s">
        <v>1170</v>
      </c>
      <c r="H10" s="351"/>
      <c r="I10" s="23"/>
      <c r="J10" s="47"/>
      <c r="K10" s="47"/>
      <c r="L10" s="352"/>
      <c r="M10" s="352"/>
      <c r="N10" s="357">
        <v>4.55</v>
      </c>
      <c r="O10" s="353">
        <v>0.08</v>
      </c>
      <c r="P10" s="50">
        <f t="shared" si="0"/>
        <v>4.91</v>
      </c>
      <c r="Q10" s="247">
        <f t="shared" si="1"/>
        <v>0</v>
      </c>
      <c r="R10" s="41">
        <f t="shared" si="2"/>
        <v>0</v>
      </c>
    </row>
    <row r="11" spans="1:18" ht="40.5" customHeight="1">
      <c r="A11" s="175" t="s">
        <v>18</v>
      </c>
      <c r="B11" s="26" t="s">
        <v>1147</v>
      </c>
      <c r="C11" s="175" t="s">
        <v>1135</v>
      </c>
      <c r="D11" s="175" t="s">
        <v>32</v>
      </c>
      <c r="E11" s="175">
        <v>200</v>
      </c>
      <c r="F11" s="175">
        <v>1</v>
      </c>
      <c r="G11" s="359" t="s">
        <v>1170</v>
      </c>
      <c r="H11" s="351"/>
      <c r="I11" s="23"/>
      <c r="J11" s="47"/>
      <c r="K11" s="47"/>
      <c r="L11" s="47"/>
      <c r="M11" s="47"/>
      <c r="N11" s="357"/>
      <c r="O11" s="353"/>
      <c r="P11" s="50">
        <f t="shared" si="0"/>
        <v>0</v>
      </c>
      <c r="Q11" s="247">
        <f t="shared" si="1"/>
        <v>0</v>
      </c>
      <c r="R11" s="41">
        <f t="shared" si="2"/>
        <v>0</v>
      </c>
    </row>
    <row r="12" spans="1:18" ht="39.75" customHeight="1">
      <c r="A12" s="175" t="s">
        <v>19</v>
      </c>
      <c r="B12" s="26" t="s">
        <v>1148</v>
      </c>
      <c r="C12" s="175" t="s">
        <v>1134</v>
      </c>
      <c r="D12" s="175" t="s">
        <v>32</v>
      </c>
      <c r="E12" s="175">
        <v>100</v>
      </c>
      <c r="F12" s="175">
        <v>1</v>
      </c>
      <c r="G12" s="359" t="s">
        <v>1169</v>
      </c>
      <c r="H12" s="351"/>
      <c r="I12" s="23"/>
      <c r="J12" s="47"/>
      <c r="K12" s="47"/>
      <c r="L12" s="47"/>
      <c r="M12" s="47"/>
      <c r="N12" s="357"/>
      <c r="O12" s="353"/>
      <c r="P12" s="50">
        <f t="shared" si="0"/>
        <v>0</v>
      </c>
      <c r="Q12" s="247">
        <f t="shared" si="1"/>
        <v>0</v>
      </c>
      <c r="R12" s="41">
        <f t="shared" si="2"/>
        <v>0</v>
      </c>
    </row>
    <row r="13" spans="1:18" ht="27" customHeight="1">
      <c r="A13" s="175" t="s">
        <v>20</v>
      </c>
      <c r="B13" s="26" t="s">
        <v>1148</v>
      </c>
      <c r="C13" s="175" t="s">
        <v>1135</v>
      </c>
      <c r="D13" s="175" t="s">
        <v>32</v>
      </c>
      <c r="E13" s="175">
        <v>100</v>
      </c>
      <c r="F13" s="175">
        <v>1</v>
      </c>
      <c r="G13" s="359" t="s">
        <v>1169</v>
      </c>
      <c r="H13" s="351"/>
      <c r="I13" s="23"/>
      <c r="J13" s="47"/>
      <c r="K13" s="47"/>
      <c r="L13" s="47"/>
      <c r="M13" s="47"/>
      <c r="N13" s="357"/>
      <c r="O13" s="353"/>
      <c r="P13" s="50">
        <f t="shared" si="0"/>
        <v>0</v>
      </c>
      <c r="Q13" s="247">
        <f t="shared" si="1"/>
        <v>0</v>
      </c>
      <c r="R13" s="41">
        <f t="shared" si="2"/>
        <v>0</v>
      </c>
    </row>
    <row r="14" spans="1:18" ht="36.75" customHeight="1">
      <c r="A14" s="175" t="s">
        <v>21</v>
      </c>
      <c r="B14" s="26" t="s">
        <v>1149</v>
      </c>
      <c r="C14" s="175" t="s">
        <v>1136</v>
      </c>
      <c r="D14" s="175" t="s">
        <v>32</v>
      </c>
      <c r="E14" s="175">
        <v>100</v>
      </c>
      <c r="F14" s="175">
        <v>1</v>
      </c>
      <c r="G14" s="359" t="s">
        <v>1168</v>
      </c>
      <c r="H14" s="351"/>
      <c r="I14" s="23"/>
      <c r="J14" s="47"/>
      <c r="K14" s="47"/>
      <c r="L14" s="47"/>
      <c r="M14" s="47"/>
      <c r="N14" s="357"/>
      <c r="O14" s="353"/>
      <c r="P14" s="50">
        <f t="shared" si="0"/>
        <v>0</v>
      </c>
      <c r="Q14" s="247">
        <f t="shared" si="1"/>
        <v>0</v>
      </c>
      <c r="R14" s="41">
        <f t="shared" si="2"/>
        <v>0</v>
      </c>
    </row>
    <row r="15" spans="1:18" ht="32.25" customHeight="1">
      <c r="A15" s="175" t="s">
        <v>22</v>
      </c>
      <c r="B15" s="177" t="s">
        <v>1150</v>
      </c>
      <c r="C15" s="175" t="s">
        <v>1137</v>
      </c>
      <c r="D15" s="175" t="s">
        <v>32</v>
      </c>
      <c r="E15" s="175">
        <v>100</v>
      </c>
      <c r="F15" s="175">
        <v>1</v>
      </c>
      <c r="G15" s="359" t="s">
        <v>1167</v>
      </c>
      <c r="H15" s="351"/>
      <c r="I15" s="23"/>
      <c r="J15" s="47"/>
      <c r="K15" s="47"/>
      <c r="L15" s="47"/>
      <c r="M15" s="47"/>
      <c r="N15" s="357"/>
      <c r="O15" s="353"/>
      <c r="P15" s="50">
        <f t="shared" si="0"/>
        <v>0</v>
      </c>
      <c r="Q15" s="247">
        <f t="shared" si="1"/>
        <v>0</v>
      </c>
      <c r="R15" s="41">
        <f t="shared" si="2"/>
        <v>0</v>
      </c>
    </row>
    <row r="16" spans="1:18" ht="32.25" customHeight="1">
      <c r="A16" s="175" t="s">
        <v>23</v>
      </c>
      <c r="B16" s="177" t="s">
        <v>1151</v>
      </c>
      <c r="C16" s="175" t="s">
        <v>1138</v>
      </c>
      <c r="D16" s="175" t="s">
        <v>32</v>
      </c>
      <c r="E16" s="175">
        <v>100</v>
      </c>
      <c r="F16" s="175">
        <v>1</v>
      </c>
      <c r="G16" s="359" t="s">
        <v>1166</v>
      </c>
      <c r="H16" s="351"/>
      <c r="I16" s="23"/>
      <c r="J16" s="47"/>
      <c r="K16" s="47"/>
      <c r="L16" s="54"/>
      <c r="M16" s="54"/>
      <c r="N16" s="357"/>
      <c r="O16" s="353"/>
      <c r="P16" s="50">
        <f t="shared" si="0"/>
        <v>0</v>
      </c>
      <c r="Q16" s="247">
        <f t="shared" si="1"/>
        <v>0</v>
      </c>
      <c r="R16" s="41">
        <f t="shared" si="2"/>
        <v>0</v>
      </c>
    </row>
    <row r="17" spans="1:18" ht="28.5" customHeight="1">
      <c r="A17" s="175" t="s">
        <v>24</v>
      </c>
      <c r="B17" s="177" t="s">
        <v>1152</v>
      </c>
      <c r="C17" s="175" t="s">
        <v>1139</v>
      </c>
      <c r="D17" s="175" t="s">
        <v>32</v>
      </c>
      <c r="E17" s="175">
        <v>100</v>
      </c>
      <c r="F17" s="175">
        <v>1</v>
      </c>
      <c r="G17" s="359" t="s">
        <v>1165</v>
      </c>
      <c r="H17" s="351"/>
      <c r="I17" s="23"/>
      <c r="J17" s="47"/>
      <c r="K17" s="47"/>
      <c r="L17" s="352"/>
      <c r="M17" s="352"/>
      <c r="N17" s="357"/>
      <c r="O17" s="353"/>
      <c r="P17" s="50">
        <f t="shared" si="0"/>
        <v>0</v>
      </c>
      <c r="Q17" s="247">
        <f t="shared" si="1"/>
        <v>0</v>
      </c>
      <c r="R17" s="41">
        <f t="shared" si="2"/>
        <v>0</v>
      </c>
    </row>
    <row r="18" spans="1:18" ht="22.5" customHeight="1">
      <c r="A18" s="175" t="s">
        <v>25</v>
      </c>
      <c r="B18" s="26" t="s">
        <v>1153</v>
      </c>
      <c r="C18" s="175" t="s">
        <v>1139</v>
      </c>
      <c r="D18" s="175" t="s">
        <v>32</v>
      </c>
      <c r="E18" s="175">
        <v>100</v>
      </c>
      <c r="F18" s="175">
        <v>1</v>
      </c>
      <c r="G18" s="359" t="s">
        <v>1164</v>
      </c>
      <c r="H18" s="351"/>
      <c r="I18" s="23"/>
      <c r="J18" s="47"/>
      <c r="K18" s="47"/>
      <c r="L18" s="47"/>
      <c r="M18" s="47"/>
      <c r="N18" s="357"/>
      <c r="O18" s="353"/>
      <c r="P18" s="50">
        <f t="shared" si="0"/>
        <v>0</v>
      </c>
      <c r="Q18" s="247">
        <f t="shared" si="1"/>
        <v>0</v>
      </c>
      <c r="R18" s="41">
        <f t="shared" si="2"/>
        <v>0</v>
      </c>
    </row>
    <row r="19" spans="1:18" ht="35.25" customHeight="1">
      <c r="A19" s="175" t="s">
        <v>26</v>
      </c>
      <c r="B19" s="26" t="s">
        <v>1154</v>
      </c>
      <c r="C19" s="175" t="s">
        <v>1140</v>
      </c>
      <c r="D19" s="175" t="s">
        <v>32</v>
      </c>
      <c r="E19" s="175">
        <v>100</v>
      </c>
      <c r="F19" s="175">
        <v>1</v>
      </c>
      <c r="G19" s="359" t="s">
        <v>1163</v>
      </c>
      <c r="H19" s="351"/>
      <c r="I19" s="23"/>
      <c r="J19" s="47"/>
      <c r="K19" s="47"/>
      <c r="L19" s="47"/>
      <c r="M19" s="47"/>
      <c r="N19" s="357"/>
      <c r="O19" s="353"/>
      <c r="P19" s="50">
        <f t="shared" si="0"/>
        <v>0</v>
      </c>
      <c r="Q19" s="247">
        <f t="shared" si="1"/>
        <v>0</v>
      </c>
      <c r="R19" s="41">
        <f t="shared" si="2"/>
        <v>0</v>
      </c>
    </row>
    <row r="20" spans="1:18" ht="27.75" customHeight="1">
      <c r="A20" s="175" t="s">
        <v>27</v>
      </c>
      <c r="B20" s="26" t="s">
        <v>1155</v>
      </c>
      <c r="C20" s="175" t="s">
        <v>1135</v>
      </c>
      <c r="D20" s="175" t="s">
        <v>32</v>
      </c>
      <c r="E20" s="175">
        <v>100</v>
      </c>
      <c r="F20" s="175">
        <v>1</v>
      </c>
      <c r="G20" s="359" t="s">
        <v>1162</v>
      </c>
      <c r="H20" s="351"/>
      <c r="I20" s="23"/>
      <c r="J20" s="47"/>
      <c r="K20" s="47"/>
      <c r="L20" s="47"/>
      <c r="M20" s="47"/>
      <c r="N20" s="357"/>
      <c r="O20" s="353"/>
      <c r="P20" s="50">
        <f t="shared" si="0"/>
        <v>0</v>
      </c>
      <c r="Q20" s="247">
        <f t="shared" si="1"/>
        <v>0</v>
      </c>
      <c r="R20" s="41">
        <f t="shared" si="2"/>
        <v>0</v>
      </c>
    </row>
    <row r="21" spans="1:18" ht="35.25" customHeight="1">
      <c r="A21" s="175" t="s">
        <v>28</v>
      </c>
      <c r="B21" s="26" t="s">
        <v>1156</v>
      </c>
      <c r="C21" s="175" t="s">
        <v>1135</v>
      </c>
      <c r="D21" s="175" t="s">
        <v>32</v>
      </c>
      <c r="E21" s="175">
        <v>100</v>
      </c>
      <c r="F21" s="175">
        <v>1</v>
      </c>
      <c r="G21" s="359" t="s">
        <v>1161</v>
      </c>
      <c r="H21" s="351"/>
      <c r="I21" s="23"/>
      <c r="J21" s="47"/>
      <c r="K21" s="47"/>
      <c r="L21" s="47"/>
      <c r="M21" s="47"/>
      <c r="N21" s="357"/>
      <c r="O21" s="353"/>
      <c r="P21" s="50">
        <f t="shared" si="0"/>
        <v>0</v>
      </c>
      <c r="Q21" s="247">
        <f t="shared" si="1"/>
        <v>0</v>
      </c>
      <c r="R21" s="41">
        <f t="shared" si="2"/>
        <v>0</v>
      </c>
    </row>
    <row r="22" spans="1:18" ht="21.75" customHeight="1">
      <c r="A22" s="175" t="s">
        <v>29</v>
      </c>
      <c r="B22" s="177" t="s">
        <v>1157</v>
      </c>
      <c r="C22" s="175" t="s">
        <v>1141</v>
      </c>
      <c r="D22" s="175" t="s">
        <v>32</v>
      </c>
      <c r="E22" s="175">
        <v>50</v>
      </c>
      <c r="F22" s="175">
        <v>1</v>
      </c>
      <c r="G22" s="359" t="s">
        <v>1160</v>
      </c>
      <c r="H22" s="351"/>
      <c r="I22" s="23"/>
      <c r="J22" s="47"/>
      <c r="K22" s="47"/>
      <c r="L22" s="47"/>
      <c r="M22" s="47"/>
      <c r="N22" s="357"/>
      <c r="O22" s="353"/>
      <c r="P22" s="50">
        <f t="shared" si="0"/>
        <v>0</v>
      </c>
      <c r="Q22" s="247">
        <f t="shared" si="1"/>
        <v>0</v>
      </c>
      <c r="R22" s="41">
        <f t="shared" si="2"/>
        <v>0</v>
      </c>
    </row>
    <row r="23" spans="1:18" ht="27" customHeight="1">
      <c r="A23" s="175" t="s">
        <v>198</v>
      </c>
      <c r="B23" s="177" t="s">
        <v>1158</v>
      </c>
      <c r="C23" s="175" t="s">
        <v>1142</v>
      </c>
      <c r="D23" s="175" t="s">
        <v>32</v>
      </c>
      <c r="E23" s="175">
        <v>50</v>
      </c>
      <c r="F23" s="175">
        <v>1</v>
      </c>
      <c r="G23" s="359" t="s">
        <v>1159</v>
      </c>
      <c r="H23" s="351"/>
      <c r="I23" s="23"/>
      <c r="J23" s="47"/>
      <c r="K23" s="47"/>
      <c r="L23" s="47"/>
      <c r="M23" s="47"/>
      <c r="N23" s="357"/>
      <c r="O23" s="353"/>
      <c r="P23" s="50">
        <f t="shared" si="0"/>
        <v>0</v>
      </c>
      <c r="Q23" s="247">
        <f t="shared" si="1"/>
        <v>0</v>
      </c>
      <c r="R23" s="41">
        <f t="shared" si="2"/>
        <v>0</v>
      </c>
    </row>
    <row r="24" spans="1:18" ht="15" customHeight="1">
      <c r="A24" s="424" t="s">
        <v>1245</v>
      </c>
      <c r="B24" s="424"/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50">
        <f>SUM(Q6:Q23)</f>
        <v>0</v>
      </c>
      <c r="R24" s="358">
        <f>SUM(R6:R23)</f>
        <v>0</v>
      </c>
    </row>
    <row r="25" spans="1:18" ht="15" customHeight="1">
      <c r="A25" s="425" t="s">
        <v>1246</v>
      </c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277">
        <f>0.7*Q24</f>
        <v>0</v>
      </c>
      <c r="R25" s="356">
        <f>0.7*R24</f>
        <v>0</v>
      </c>
    </row>
    <row r="26" spans="1:18">
      <c r="A26" s="426" t="s">
        <v>1235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277">
        <f>1.2*Q24</f>
        <v>0</v>
      </c>
      <c r="R26" s="356">
        <f>1.2*R24</f>
        <v>0</v>
      </c>
    </row>
    <row r="27" spans="1:18">
      <c r="A27" s="430" t="s">
        <v>35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41"/>
    </row>
    <row r="28" spans="1:18" ht="49.5" customHeight="1">
      <c r="A28" s="427" t="s">
        <v>1243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</row>
    <row r="29" spans="1:18" ht="47.25" customHeight="1">
      <c r="A29" s="427" t="s">
        <v>1244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</row>
    <row r="30" spans="1:18" ht="34.5" customHeight="1">
      <c r="A30" s="428" t="s">
        <v>1236</v>
      </c>
      <c r="B30" s="428"/>
      <c r="C30" s="428"/>
      <c r="D30" s="428"/>
      <c r="E30" s="428"/>
      <c r="F30" s="428" t="s">
        <v>1237</v>
      </c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</row>
    <row r="31" spans="1:18" ht="29.25" customHeight="1">
      <c r="A31" s="429" t="s">
        <v>1238</v>
      </c>
      <c r="B31" s="429"/>
      <c r="C31" s="429"/>
      <c r="D31" s="429"/>
      <c r="E31" s="429"/>
      <c r="F31" s="429" t="s">
        <v>1239</v>
      </c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</row>
    <row r="32" spans="1:18" ht="44.25" customHeight="1">
      <c r="A32" s="428" t="s">
        <v>1240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</row>
  </sheetData>
  <mergeCells count="14">
    <mergeCell ref="A32:R32"/>
    <mergeCell ref="A28:R28"/>
    <mergeCell ref="A29:R29"/>
    <mergeCell ref="A30:E30"/>
    <mergeCell ref="F30:R30"/>
    <mergeCell ref="A31:E31"/>
    <mergeCell ref="F31:R31"/>
    <mergeCell ref="A27:R27"/>
    <mergeCell ref="A1:R1"/>
    <mergeCell ref="A2:R2"/>
    <mergeCell ref="A3:R3"/>
    <mergeCell ref="A24:P24"/>
    <mergeCell ref="A25:P25"/>
    <mergeCell ref="A26:P26"/>
  </mergeCells>
  <pageMargins left="0.25" right="0.25" top="0.75" bottom="0.75" header="0.3" footer="0.3"/>
  <pageSetup paperSize="9" scale="42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6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P6" sqref="P6"/>
    </sheetView>
  </sheetViews>
  <sheetFormatPr defaultRowHeight="15"/>
  <cols>
    <col min="1" max="1" width="3.85546875" style="38" customWidth="1"/>
    <col min="2" max="2" width="21.28515625" style="38" customWidth="1"/>
    <col min="3" max="3" width="11.42578125" style="38" customWidth="1"/>
    <col min="4" max="4" width="10.140625" style="38" customWidth="1"/>
    <col min="5" max="5" width="17.42578125" style="38" customWidth="1"/>
    <col min="6" max="6" width="15.42578125" style="38" customWidth="1"/>
    <col min="7" max="7" width="46.85546875" style="38" customWidth="1"/>
    <col min="8" max="8" width="17" style="38" customWidth="1"/>
    <col min="9" max="9" width="26.140625" style="38" customWidth="1"/>
    <col min="10" max="11" width="9.140625" style="38" customWidth="1"/>
    <col min="12" max="12" width="15.85546875" style="38" customWidth="1"/>
    <col min="13" max="13" width="16.28515625" style="38" customWidth="1"/>
    <col min="14" max="14" width="18" style="38" customWidth="1"/>
    <col min="15" max="15" width="4.7109375" style="38" customWidth="1"/>
    <col min="16" max="16" width="28.140625" style="38" customWidth="1"/>
    <col min="17" max="18" width="15.71093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1054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23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1254</v>
      </c>
      <c r="F4" s="5" t="s">
        <v>5</v>
      </c>
      <c r="G4" s="39" t="s">
        <v>1205</v>
      </c>
      <c r="H4" s="5" t="s">
        <v>37</v>
      </c>
      <c r="I4" s="7" t="s">
        <v>7</v>
      </c>
      <c r="J4" s="5" t="s">
        <v>8</v>
      </c>
      <c r="K4" s="219" t="s">
        <v>9</v>
      </c>
      <c r="L4" s="4" t="s">
        <v>10</v>
      </c>
      <c r="M4" s="8" t="s">
        <v>1090</v>
      </c>
      <c r="N4" s="9" t="s">
        <v>44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68.25" customHeight="1">
      <c r="A6" s="219" t="s">
        <v>13</v>
      </c>
      <c r="B6" s="13" t="s">
        <v>45</v>
      </c>
      <c r="C6" s="219" t="s">
        <v>46</v>
      </c>
      <c r="D6" s="219" t="s">
        <v>32</v>
      </c>
      <c r="E6" s="219">
        <v>20</v>
      </c>
      <c r="F6" s="219">
        <v>1</v>
      </c>
      <c r="G6" s="221" t="s">
        <v>47</v>
      </c>
      <c r="H6" s="219"/>
      <c r="I6" s="219"/>
      <c r="J6" s="288"/>
      <c r="K6" s="360"/>
      <c r="L6" s="360"/>
      <c r="M6" s="361"/>
      <c r="N6" s="362"/>
      <c r="O6" s="363"/>
      <c r="P6" s="364">
        <f>ROUND(N6*O6+N6,2)</f>
        <v>0</v>
      </c>
      <c r="Q6" s="247">
        <f>ROUND(I6*N6,2)</f>
        <v>0</v>
      </c>
      <c r="R6" s="41">
        <f>ROUND(Q6*O6+Q6,2)</f>
        <v>0</v>
      </c>
    </row>
    <row r="7" spans="1:18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50">
        <f>Q6</f>
        <v>0</v>
      </c>
      <c r="R7" s="358">
        <f>R6</f>
        <v>0</v>
      </c>
    </row>
    <row r="8" spans="1:18" ht="15" customHeight="1">
      <c r="A8" s="425" t="s">
        <v>1246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365">
        <f>0.7*Q7</f>
        <v>0</v>
      </c>
      <c r="R8" s="366">
        <f>0.7*R7</f>
        <v>0</v>
      </c>
    </row>
    <row r="9" spans="1:18">
      <c r="A9" s="426" t="s">
        <v>1235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365">
        <f>1.2*Q7</f>
        <v>0</v>
      </c>
      <c r="R9" s="366">
        <f>1.2*R7</f>
        <v>0</v>
      </c>
    </row>
    <row r="10" spans="1:18">
      <c r="A10" s="438" t="s">
        <v>35</v>
      </c>
      <c r="B10" s="438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93"/>
    </row>
    <row r="11" spans="1:18">
      <c r="A11" s="465" t="s">
        <v>43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  <c r="R11" s="37"/>
    </row>
    <row r="12" spans="1:18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3" spans="1:18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18" ht="29.25" customHeight="1">
      <c r="A15" s="429" t="s">
        <v>1238</v>
      </c>
      <c r="B15" s="429"/>
      <c r="C15" s="429"/>
      <c r="D15" s="429"/>
      <c r="E15" s="429"/>
      <c r="F15" s="429" t="s">
        <v>1239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18" ht="44.25" customHeight="1">
      <c r="A16" s="428" t="s">
        <v>1240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</row>
  </sheetData>
  <mergeCells count="15">
    <mergeCell ref="A16:R16"/>
    <mergeCell ref="A12:R12"/>
    <mergeCell ref="A13:R13"/>
    <mergeCell ref="A14:E14"/>
    <mergeCell ref="F14:R14"/>
    <mergeCell ref="A15:E15"/>
    <mergeCell ref="F15:R15"/>
    <mergeCell ref="A11:Q11"/>
    <mergeCell ref="A10:R10"/>
    <mergeCell ref="A1:R1"/>
    <mergeCell ref="A2:R2"/>
    <mergeCell ref="A3:R3"/>
    <mergeCell ref="A7:P7"/>
    <mergeCell ref="A8:P8"/>
    <mergeCell ref="A9:P9"/>
  </mergeCells>
  <pageMargins left="0.25" right="0.25" top="0.75" bottom="0.75" header="0.3" footer="0.3"/>
  <pageSetup paperSize="9" scale="47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2"/>
  <sheetViews>
    <sheetView view="pageBreakPreview" zoomScaleNormal="100" zoomScaleSheetLayoutView="100" workbookViewId="0">
      <pane xSplit="2" ySplit="4" topLeftCell="G5" activePane="bottomRight" state="frozen"/>
      <selection pane="topRight" activeCell="C1" sqref="C1"/>
      <selection pane="bottomLeft" activeCell="A5" sqref="A5"/>
      <selection pane="bottomRight" activeCell="O7" sqref="O7"/>
    </sheetView>
  </sheetViews>
  <sheetFormatPr defaultColWidth="23.5703125" defaultRowHeight="12.75"/>
  <cols>
    <col min="1" max="1" width="5.5703125" style="38" customWidth="1"/>
    <col min="2" max="2" width="34" style="38" customWidth="1"/>
    <col min="3" max="3" width="21.5703125" style="38" customWidth="1"/>
    <col min="4" max="4" width="10.85546875" style="38" customWidth="1"/>
    <col min="5" max="5" width="17.85546875" style="38" customWidth="1"/>
    <col min="6" max="6" width="73.140625" style="38" customWidth="1"/>
    <col min="7" max="7" width="17" style="38" customWidth="1"/>
    <col min="8" max="8" width="24.42578125" style="38" customWidth="1"/>
    <col min="9" max="9" width="13.140625" style="38" customWidth="1"/>
    <col min="10" max="10" width="9.140625" style="38" customWidth="1"/>
    <col min="11" max="11" width="11.140625" style="38" customWidth="1"/>
    <col min="12" max="12" width="12.140625" style="38" customWidth="1"/>
    <col min="13" max="13" width="20.5703125" style="38" customWidth="1"/>
    <col min="14" max="14" width="7" style="38" customWidth="1"/>
    <col min="15" max="15" width="19.85546875" style="38" customWidth="1"/>
    <col min="16" max="16" width="15.7109375" style="38" customWidth="1"/>
    <col min="17" max="17" width="17.28515625" style="38" customWidth="1"/>
    <col min="18" max="16384" width="23.5703125" style="2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80" t="s">
        <v>1055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</row>
    <row r="4" spans="1:17">
      <c r="A4" s="480" t="s">
        <v>53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</row>
    <row r="5" spans="1:17" ht="104.25" customHeight="1">
      <c r="A5" s="4" t="s">
        <v>0</v>
      </c>
      <c r="B5" s="4" t="s">
        <v>1</v>
      </c>
      <c r="C5" s="4" t="s">
        <v>2</v>
      </c>
      <c r="D5" s="5" t="s">
        <v>3</v>
      </c>
      <c r="E5" s="5" t="s">
        <v>1255</v>
      </c>
      <c r="F5" s="39" t="s">
        <v>1205</v>
      </c>
      <c r="G5" s="5" t="s">
        <v>37</v>
      </c>
      <c r="H5" s="7" t="s">
        <v>48</v>
      </c>
      <c r="I5" s="5" t="s">
        <v>8</v>
      </c>
      <c r="J5" s="219" t="s">
        <v>9</v>
      </c>
      <c r="K5" s="4" t="s">
        <v>10</v>
      </c>
      <c r="L5" s="8" t="s">
        <v>1090</v>
      </c>
      <c r="M5" s="9" t="s">
        <v>11</v>
      </c>
      <c r="N5" s="9" t="s">
        <v>12</v>
      </c>
      <c r="O5" s="9" t="s">
        <v>1194</v>
      </c>
      <c r="P5" s="10" t="s">
        <v>1196</v>
      </c>
      <c r="Q5" s="11" t="s">
        <v>1198</v>
      </c>
    </row>
    <row r="6" spans="1:17">
      <c r="A6" s="12" t="s">
        <v>13</v>
      </c>
      <c r="B6" s="12" t="s">
        <v>14</v>
      </c>
      <c r="C6" s="12" t="s">
        <v>15</v>
      </c>
      <c r="D6" s="12" t="s">
        <v>16</v>
      </c>
      <c r="E6" s="12" t="s">
        <v>17</v>
      </c>
      <c r="F6" s="12" t="s">
        <v>18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198</v>
      </c>
    </row>
    <row r="7" spans="1:17" ht="57.75" customHeight="1">
      <c r="A7" s="39" t="s">
        <v>13</v>
      </c>
      <c r="B7" s="306" t="s">
        <v>56</v>
      </c>
      <c r="C7" s="39" t="s">
        <v>57</v>
      </c>
      <c r="D7" s="367" t="s">
        <v>32</v>
      </c>
      <c r="E7" s="44">
        <v>100</v>
      </c>
      <c r="F7" s="368" t="s">
        <v>58</v>
      </c>
      <c r="G7" s="44"/>
      <c r="H7" s="369"/>
      <c r="I7" s="39"/>
      <c r="J7" s="370"/>
      <c r="K7" s="304"/>
      <c r="L7" s="304"/>
      <c r="M7" s="371"/>
      <c r="N7" s="304"/>
      <c r="O7" s="372">
        <f>ROUND(M7*N7+M7,2)</f>
        <v>0</v>
      </c>
      <c r="P7" s="247">
        <f>ROUND(H7*M7,2)</f>
        <v>0</v>
      </c>
      <c r="Q7" s="41">
        <f>ROUND(P7*N7+P7,2)</f>
        <v>0</v>
      </c>
    </row>
    <row r="8" spans="1:17" ht="138.75" customHeight="1">
      <c r="A8" s="39" t="s">
        <v>14</v>
      </c>
      <c r="B8" s="306" t="s">
        <v>59</v>
      </c>
      <c r="C8" s="39" t="s">
        <v>40</v>
      </c>
      <c r="D8" s="367" t="s">
        <v>32</v>
      </c>
      <c r="E8" s="44">
        <v>10</v>
      </c>
      <c r="F8" s="373" t="s">
        <v>60</v>
      </c>
      <c r="G8" s="44"/>
      <c r="H8" s="369"/>
      <c r="I8" s="39"/>
      <c r="J8" s="370"/>
      <c r="K8" s="304"/>
      <c r="L8" s="304"/>
      <c r="M8" s="371"/>
      <c r="N8" s="304"/>
      <c r="O8" s="372">
        <f t="shared" ref="O8:O10" si="0">ROUND(M8*N8+M8,2)</f>
        <v>0</v>
      </c>
      <c r="P8" s="247">
        <f t="shared" ref="P8:P10" si="1">ROUND(H8*M8,2)</f>
        <v>0</v>
      </c>
      <c r="Q8" s="41">
        <f t="shared" ref="Q8:Q10" si="2">ROUND(P8*N8+P8,2)</f>
        <v>0</v>
      </c>
    </row>
    <row r="9" spans="1:17" ht="53.25" customHeight="1">
      <c r="A9" s="39" t="s">
        <v>15</v>
      </c>
      <c r="B9" s="306" t="s">
        <v>61</v>
      </c>
      <c r="C9" s="39" t="s">
        <v>40</v>
      </c>
      <c r="D9" s="367" t="s">
        <v>32</v>
      </c>
      <c r="E9" s="44">
        <v>12</v>
      </c>
      <c r="F9" s="373" t="s">
        <v>62</v>
      </c>
      <c r="G9" s="44"/>
      <c r="H9" s="369"/>
      <c r="I9" s="39"/>
      <c r="J9" s="370"/>
      <c r="K9" s="304"/>
      <c r="L9" s="304"/>
      <c r="M9" s="371"/>
      <c r="N9" s="304"/>
      <c r="O9" s="372">
        <f t="shared" si="0"/>
        <v>0</v>
      </c>
      <c r="P9" s="247">
        <f t="shared" si="1"/>
        <v>0</v>
      </c>
      <c r="Q9" s="41">
        <f t="shared" si="2"/>
        <v>0</v>
      </c>
    </row>
    <row r="10" spans="1:17" ht="43.5" customHeight="1">
      <c r="A10" s="39" t="s">
        <v>16</v>
      </c>
      <c r="B10" s="306" t="s">
        <v>63</v>
      </c>
      <c r="C10" s="39" t="s">
        <v>40</v>
      </c>
      <c r="D10" s="367" t="s">
        <v>32</v>
      </c>
      <c r="E10" s="44">
        <v>12</v>
      </c>
      <c r="F10" s="373" t="s">
        <v>64</v>
      </c>
      <c r="G10" s="44"/>
      <c r="H10" s="369"/>
      <c r="I10" s="39"/>
      <c r="J10" s="370"/>
      <c r="K10" s="304"/>
      <c r="L10" s="304"/>
      <c r="M10" s="371"/>
      <c r="N10" s="304"/>
      <c r="O10" s="372">
        <f t="shared" si="0"/>
        <v>0</v>
      </c>
      <c r="P10" s="247">
        <f t="shared" si="1"/>
        <v>0</v>
      </c>
      <c r="Q10" s="41">
        <f t="shared" si="2"/>
        <v>0</v>
      </c>
    </row>
    <row r="11" spans="1:17" ht="21" customHeight="1">
      <c r="A11" s="497" t="s">
        <v>65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498"/>
      <c r="N11" s="498"/>
      <c r="O11" s="499"/>
      <c r="P11" s="374">
        <f>SUM(P7:P10)</f>
        <v>0</v>
      </c>
      <c r="Q11" s="374">
        <f>SUM(Q7:Q10)</f>
        <v>0</v>
      </c>
    </row>
    <row r="12" spans="1:17" ht="23.25" customHeight="1">
      <c r="A12" s="527" t="s">
        <v>66</v>
      </c>
      <c r="B12" s="528"/>
      <c r="C12" s="528"/>
      <c r="D12" s="528"/>
      <c r="E12" s="528"/>
      <c r="F12" s="528"/>
      <c r="G12" s="528"/>
      <c r="H12" s="528"/>
      <c r="I12" s="528"/>
      <c r="J12" s="528"/>
      <c r="K12" s="528"/>
      <c r="L12" s="528"/>
      <c r="M12" s="528"/>
      <c r="N12" s="528"/>
      <c r="O12" s="528"/>
      <c r="P12" s="528"/>
      <c r="Q12" s="529"/>
    </row>
    <row r="13" spans="1:17" ht="40.5" customHeight="1">
      <c r="A13" s="376" t="s">
        <v>0</v>
      </c>
      <c r="B13" s="530" t="s">
        <v>67</v>
      </c>
      <c r="C13" s="530"/>
      <c r="D13" s="530"/>
      <c r="E13" s="530"/>
      <c r="F13" s="530"/>
      <c r="G13" s="530"/>
      <c r="H13" s="530"/>
      <c r="I13" s="530"/>
      <c r="J13" s="377" t="s">
        <v>68</v>
      </c>
      <c r="K13" s="506" t="s">
        <v>69</v>
      </c>
      <c r="L13" s="507"/>
      <c r="M13" s="9" t="s">
        <v>70</v>
      </c>
      <c r="N13" s="9" t="s">
        <v>12</v>
      </c>
      <c r="O13" s="9" t="s">
        <v>71</v>
      </c>
      <c r="P13" s="10" t="s">
        <v>54</v>
      </c>
      <c r="Q13" s="219" t="s">
        <v>55</v>
      </c>
    </row>
    <row r="14" spans="1:17" ht="34.5" customHeight="1">
      <c r="A14" s="378" t="s">
        <v>13</v>
      </c>
      <c r="B14" s="531" t="s">
        <v>72</v>
      </c>
      <c r="C14" s="531"/>
      <c r="D14" s="531"/>
      <c r="E14" s="531"/>
      <c r="F14" s="531"/>
      <c r="G14" s="531"/>
      <c r="H14" s="531"/>
      <c r="I14" s="531"/>
      <c r="J14" s="378" t="s">
        <v>73</v>
      </c>
      <c r="K14" s="508">
        <v>12</v>
      </c>
      <c r="L14" s="509"/>
      <c r="M14" s="375"/>
      <c r="N14" s="379"/>
      <c r="O14" s="380">
        <f>ROUND(M14*N14+M14,2)</f>
        <v>0</v>
      </c>
      <c r="P14" s="381">
        <f>K14*M14</f>
        <v>0</v>
      </c>
      <c r="Q14" s="380">
        <f>K14*O14</f>
        <v>0</v>
      </c>
    </row>
    <row r="15" spans="1:17" ht="26.25" customHeight="1">
      <c r="A15" s="500" t="s">
        <v>74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2"/>
      <c r="P15" s="382">
        <f>P14</f>
        <v>0</v>
      </c>
      <c r="Q15" s="382">
        <f>Q14</f>
        <v>0</v>
      </c>
    </row>
    <row r="16" spans="1:17" ht="24.75" customHeight="1">
      <c r="A16" s="503" t="s">
        <v>1248</v>
      </c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5"/>
      <c r="P16" s="383">
        <f>P15+P11</f>
        <v>0</v>
      </c>
      <c r="Q16" s="383">
        <f>Q15+Q11</f>
        <v>0</v>
      </c>
    </row>
    <row r="17" spans="1:17" ht="20.25" customHeight="1">
      <c r="A17" s="424" t="s">
        <v>1247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384">
        <f>0.7*P16</f>
        <v>0</v>
      </c>
      <c r="Q17" s="384">
        <f>0.7*Q16</f>
        <v>0</v>
      </c>
    </row>
    <row r="18" spans="1:17" ht="23.25" customHeight="1">
      <c r="A18" s="453" t="s">
        <v>1235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453"/>
      <c r="P18" s="384">
        <f>1.2*P16</f>
        <v>0</v>
      </c>
      <c r="Q18" s="384">
        <f>1.2*Q16</f>
        <v>0</v>
      </c>
    </row>
    <row r="19" spans="1:17" ht="24" customHeight="1">
      <c r="A19" s="521" t="s">
        <v>75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3"/>
    </row>
    <row r="20" spans="1:17" ht="24" customHeight="1">
      <c r="A20" s="524" t="s">
        <v>76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</row>
    <row r="21" spans="1:17" ht="24" customHeight="1">
      <c r="A21" s="526" t="s">
        <v>77</v>
      </c>
      <c r="B21" s="526"/>
      <c r="C21" s="526"/>
      <c r="D21" s="526"/>
      <c r="E21" s="526"/>
      <c r="F21" s="526"/>
      <c r="G21" s="526"/>
      <c r="H21" s="525" t="s">
        <v>78</v>
      </c>
      <c r="I21" s="525"/>
      <c r="J21" s="525"/>
      <c r="K21" s="525"/>
      <c r="L21" s="525"/>
      <c r="M21" s="525"/>
      <c r="N21" s="525"/>
      <c r="O21" s="525"/>
      <c r="P21" s="525"/>
      <c r="Q21" s="525"/>
    </row>
    <row r="22" spans="1:17" ht="24.75" customHeight="1">
      <c r="A22" s="219" t="s">
        <v>13</v>
      </c>
      <c r="B22" s="517" t="s">
        <v>8</v>
      </c>
      <c r="C22" s="517"/>
      <c r="D22" s="517"/>
      <c r="E22" s="517"/>
      <c r="F22" s="517"/>
      <c r="G22" s="517"/>
      <c r="H22" s="513"/>
      <c r="I22" s="513"/>
      <c r="J22" s="513"/>
      <c r="K22" s="513"/>
      <c r="L22" s="513"/>
      <c r="M22" s="513"/>
      <c r="N22" s="513"/>
      <c r="O22" s="513"/>
      <c r="P22" s="513"/>
      <c r="Q22" s="513"/>
    </row>
    <row r="23" spans="1:17" ht="19.5" customHeight="1">
      <c r="A23" s="219" t="s">
        <v>14</v>
      </c>
      <c r="B23" s="517" t="s">
        <v>79</v>
      </c>
      <c r="C23" s="517"/>
      <c r="D23" s="517"/>
      <c r="E23" s="517"/>
      <c r="F23" s="517"/>
      <c r="G23" s="517"/>
      <c r="H23" s="513"/>
      <c r="I23" s="513"/>
      <c r="J23" s="513"/>
      <c r="K23" s="513"/>
      <c r="L23" s="513"/>
      <c r="M23" s="513"/>
      <c r="N23" s="513"/>
      <c r="O23" s="513"/>
      <c r="P23" s="513"/>
      <c r="Q23" s="513"/>
    </row>
    <row r="24" spans="1:17" ht="23.25" customHeight="1">
      <c r="A24" s="219" t="s">
        <v>15</v>
      </c>
      <c r="B24" s="517" t="s">
        <v>80</v>
      </c>
      <c r="C24" s="517"/>
      <c r="D24" s="517"/>
      <c r="E24" s="517"/>
      <c r="F24" s="517"/>
      <c r="G24" s="517"/>
      <c r="H24" s="513"/>
      <c r="I24" s="513"/>
      <c r="J24" s="513"/>
      <c r="K24" s="513"/>
      <c r="L24" s="513"/>
      <c r="M24" s="513"/>
      <c r="N24" s="513"/>
      <c r="O24" s="513"/>
      <c r="P24" s="513"/>
      <c r="Q24" s="513"/>
    </row>
    <row r="25" spans="1:17" ht="21.75" customHeight="1">
      <c r="A25" s="219" t="s">
        <v>16</v>
      </c>
      <c r="B25" s="517" t="s">
        <v>81</v>
      </c>
      <c r="C25" s="517"/>
      <c r="D25" s="517"/>
      <c r="E25" s="517"/>
      <c r="F25" s="517"/>
      <c r="G25" s="517"/>
      <c r="H25" s="513"/>
      <c r="I25" s="513"/>
      <c r="J25" s="513"/>
      <c r="K25" s="513"/>
      <c r="L25" s="513"/>
      <c r="M25" s="513"/>
      <c r="N25" s="513"/>
      <c r="O25" s="513"/>
      <c r="P25" s="513"/>
      <c r="Q25" s="513"/>
    </row>
    <row r="26" spans="1:17" ht="21" customHeight="1">
      <c r="A26" s="219" t="s">
        <v>17</v>
      </c>
      <c r="B26" s="517" t="s">
        <v>82</v>
      </c>
      <c r="C26" s="517"/>
      <c r="D26" s="517"/>
      <c r="E26" s="517"/>
      <c r="F26" s="517"/>
      <c r="G26" s="517"/>
      <c r="H26" s="513"/>
      <c r="I26" s="513"/>
      <c r="J26" s="513"/>
      <c r="K26" s="513"/>
      <c r="L26" s="513"/>
      <c r="M26" s="513"/>
      <c r="N26" s="513"/>
      <c r="O26" s="513"/>
      <c r="P26" s="513"/>
      <c r="Q26" s="513"/>
    </row>
    <row r="27" spans="1:17" ht="12.75" customHeight="1">
      <c r="A27" s="385" t="s">
        <v>0</v>
      </c>
      <c r="B27" s="514" t="s">
        <v>83</v>
      </c>
      <c r="C27" s="515"/>
      <c r="D27" s="515"/>
      <c r="E27" s="515"/>
      <c r="F27" s="515"/>
      <c r="G27" s="516"/>
      <c r="H27" s="514" t="s">
        <v>84</v>
      </c>
      <c r="I27" s="515"/>
      <c r="J27" s="515"/>
      <c r="K27" s="516"/>
      <c r="L27" s="514" t="s">
        <v>85</v>
      </c>
      <c r="M27" s="515"/>
      <c r="N27" s="515"/>
      <c r="O27" s="515"/>
      <c r="P27" s="515"/>
      <c r="Q27" s="516"/>
    </row>
    <row r="28" spans="1:17" ht="12.75" customHeight="1">
      <c r="A28" s="225" t="s">
        <v>13</v>
      </c>
      <c r="B28" s="423" t="s">
        <v>86</v>
      </c>
      <c r="C28" s="467"/>
      <c r="D28" s="467"/>
      <c r="E28" s="467"/>
      <c r="F28" s="467"/>
      <c r="G28" s="468"/>
      <c r="H28" s="494"/>
      <c r="I28" s="495"/>
      <c r="J28" s="495"/>
      <c r="K28" s="496"/>
      <c r="L28" s="494"/>
      <c r="M28" s="495"/>
      <c r="N28" s="495"/>
      <c r="O28" s="495"/>
      <c r="P28" s="495"/>
      <c r="Q28" s="496"/>
    </row>
    <row r="29" spans="1:17" ht="12.75" customHeight="1">
      <c r="A29" s="225" t="s">
        <v>14</v>
      </c>
      <c r="B29" s="510" t="s">
        <v>87</v>
      </c>
      <c r="C29" s="511"/>
      <c r="D29" s="511"/>
      <c r="E29" s="511"/>
      <c r="F29" s="511"/>
      <c r="G29" s="512"/>
      <c r="H29" s="494"/>
      <c r="I29" s="495"/>
      <c r="J29" s="495"/>
      <c r="K29" s="496"/>
      <c r="L29" s="494"/>
      <c r="M29" s="495" t="s">
        <v>88</v>
      </c>
      <c r="N29" s="495"/>
      <c r="O29" s="495"/>
      <c r="P29" s="495"/>
      <c r="Q29" s="496"/>
    </row>
    <row r="30" spans="1:17" ht="12.75" customHeight="1">
      <c r="A30" s="225" t="s">
        <v>15</v>
      </c>
      <c r="B30" s="510" t="s">
        <v>89</v>
      </c>
      <c r="C30" s="511"/>
      <c r="D30" s="511"/>
      <c r="E30" s="511"/>
      <c r="F30" s="511"/>
      <c r="G30" s="512"/>
      <c r="H30" s="494"/>
      <c r="I30" s="495"/>
      <c r="J30" s="495"/>
      <c r="K30" s="496"/>
      <c r="L30" s="494"/>
      <c r="M30" s="495" t="s">
        <v>90</v>
      </c>
      <c r="N30" s="495"/>
      <c r="O30" s="495"/>
      <c r="P30" s="495"/>
      <c r="Q30" s="496"/>
    </row>
    <row r="31" spans="1:17" ht="12.75" customHeight="1">
      <c r="A31" s="225" t="s">
        <v>16</v>
      </c>
      <c r="B31" s="423" t="s">
        <v>91</v>
      </c>
      <c r="C31" s="467"/>
      <c r="D31" s="467"/>
      <c r="E31" s="467"/>
      <c r="F31" s="467"/>
      <c r="G31" s="468"/>
      <c r="H31" s="494"/>
      <c r="I31" s="495"/>
      <c r="J31" s="495"/>
      <c r="K31" s="496"/>
      <c r="L31" s="494"/>
      <c r="M31" s="495" t="s">
        <v>91</v>
      </c>
      <c r="N31" s="495"/>
      <c r="O31" s="495"/>
      <c r="P31" s="495"/>
      <c r="Q31" s="496"/>
    </row>
    <row r="32" spans="1:17" ht="12.75" customHeight="1">
      <c r="A32" s="225" t="s">
        <v>17</v>
      </c>
      <c r="B32" s="423" t="s">
        <v>92</v>
      </c>
      <c r="C32" s="467"/>
      <c r="D32" s="467"/>
      <c r="E32" s="467"/>
      <c r="F32" s="467"/>
      <c r="G32" s="468"/>
      <c r="H32" s="494"/>
      <c r="I32" s="495"/>
      <c r="J32" s="495"/>
      <c r="K32" s="496"/>
      <c r="L32" s="494"/>
      <c r="M32" s="495" t="s">
        <v>92</v>
      </c>
      <c r="N32" s="495"/>
      <c r="O32" s="495"/>
      <c r="P32" s="495"/>
      <c r="Q32" s="496"/>
    </row>
    <row r="33" spans="1:17" ht="12.75" customHeight="1">
      <c r="A33" s="225" t="s">
        <v>18</v>
      </c>
      <c r="B33" s="423" t="s">
        <v>93</v>
      </c>
      <c r="C33" s="467"/>
      <c r="D33" s="467"/>
      <c r="E33" s="467"/>
      <c r="F33" s="467"/>
      <c r="G33" s="468"/>
      <c r="H33" s="494"/>
      <c r="I33" s="495"/>
      <c r="J33" s="495"/>
      <c r="K33" s="496"/>
      <c r="L33" s="494"/>
      <c r="M33" s="495" t="s">
        <v>93</v>
      </c>
      <c r="N33" s="495"/>
      <c r="O33" s="495"/>
      <c r="P33" s="495"/>
      <c r="Q33" s="496"/>
    </row>
    <row r="34" spans="1:17" ht="12.75" customHeight="1">
      <c r="A34" s="225" t="s">
        <v>19</v>
      </c>
      <c r="B34" s="423" t="s">
        <v>94</v>
      </c>
      <c r="C34" s="467"/>
      <c r="D34" s="467"/>
      <c r="E34" s="467"/>
      <c r="F34" s="467"/>
      <c r="G34" s="468"/>
      <c r="H34" s="494"/>
      <c r="I34" s="495"/>
      <c r="J34" s="495"/>
      <c r="K34" s="496"/>
      <c r="L34" s="494"/>
      <c r="M34" s="495" t="s">
        <v>94</v>
      </c>
      <c r="N34" s="495"/>
      <c r="O34" s="495"/>
      <c r="P34" s="495"/>
      <c r="Q34" s="496"/>
    </row>
    <row r="35" spans="1:17" ht="12.75" customHeight="1">
      <c r="A35" s="225" t="s">
        <v>20</v>
      </c>
      <c r="B35" s="423" t="s">
        <v>95</v>
      </c>
      <c r="C35" s="467"/>
      <c r="D35" s="467"/>
      <c r="E35" s="467"/>
      <c r="F35" s="467"/>
      <c r="G35" s="468"/>
      <c r="H35" s="494"/>
      <c r="I35" s="495"/>
      <c r="J35" s="495"/>
      <c r="K35" s="496"/>
      <c r="L35" s="494"/>
      <c r="M35" s="495" t="s">
        <v>95</v>
      </c>
      <c r="N35" s="495"/>
      <c r="O35" s="495"/>
      <c r="P35" s="495"/>
      <c r="Q35" s="496"/>
    </row>
    <row r="36" spans="1:17" ht="12.75" customHeight="1">
      <c r="A36" s="385" t="s">
        <v>0</v>
      </c>
      <c r="B36" s="518" t="s">
        <v>96</v>
      </c>
      <c r="C36" s="519"/>
      <c r="D36" s="519"/>
      <c r="E36" s="519"/>
      <c r="F36" s="519"/>
      <c r="G36" s="520"/>
      <c r="H36" s="518" t="s">
        <v>97</v>
      </c>
      <c r="I36" s="519"/>
      <c r="J36" s="519"/>
      <c r="K36" s="520"/>
      <c r="L36" s="518" t="s">
        <v>98</v>
      </c>
      <c r="M36" s="519"/>
      <c r="N36" s="519"/>
      <c r="O36" s="519"/>
      <c r="P36" s="519"/>
      <c r="Q36" s="520"/>
    </row>
    <row r="37" spans="1:17" ht="27" customHeight="1">
      <c r="A37" s="378" t="s">
        <v>13</v>
      </c>
      <c r="B37" s="536" t="s">
        <v>99</v>
      </c>
      <c r="C37" s="536"/>
      <c r="D37" s="536"/>
      <c r="E37" s="536"/>
      <c r="F37" s="536"/>
      <c r="G37" s="536"/>
      <c r="H37" s="535"/>
      <c r="I37" s="535"/>
      <c r="J37" s="535"/>
      <c r="K37" s="535"/>
      <c r="L37" s="532"/>
      <c r="M37" s="533"/>
      <c r="N37" s="533"/>
      <c r="O37" s="533"/>
      <c r="P37" s="533"/>
      <c r="Q37" s="534"/>
    </row>
    <row r="38" spans="1:17" customFormat="1" ht="49.5" customHeight="1">
      <c r="A38" s="427" t="s">
        <v>1243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</row>
    <row r="39" spans="1:17" customFormat="1" ht="47.25" customHeight="1">
      <c r="A39" s="427" t="s">
        <v>1244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</row>
    <row r="40" spans="1:17" customFormat="1" ht="34.5" customHeight="1">
      <c r="A40" s="428" t="s">
        <v>1236</v>
      </c>
      <c r="B40" s="428"/>
      <c r="C40" s="428"/>
      <c r="D40" s="428"/>
      <c r="E40" s="428"/>
      <c r="F40" s="428" t="s">
        <v>1237</v>
      </c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</row>
    <row r="41" spans="1:17" customFormat="1" ht="29.25" customHeight="1">
      <c r="A41" s="429" t="s">
        <v>1238</v>
      </c>
      <c r="B41" s="429"/>
      <c r="C41" s="429"/>
      <c r="D41" s="429"/>
      <c r="E41" s="429"/>
      <c r="F41" s="428" t="s">
        <v>1239</v>
      </c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</row>
    <row r="42" spans="1:17" customFormat="1" ht="44.25" customHeight="1">
      <c r="A42" s="427" t="s">
        <v>1240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</row>
  </sheetData>
  <mergeCells count="68">
    <mergeCell ref="A41:E41"/>
    <mergeCell ref="F41:Q41"/>
    <mergeCell ref="A42:Q42"/>
    <mergeCell ref="L37:Q37"/>
    <mergeCell ref="A38:Q38"/>
    <mergeCell ref="A39:Q39"/>
    <mergeCell ref="A40:E40"/>
    <mergeCell ref="F40:Q40"/>
    <mergeCell ref="H37:K37"/>
    <mergeCell ref="B37:G37"/>
    <mergeCell ref="L32:Q32"/>
    <mergeCell ref="L33:Q33"/>
    <mergeCell ref="L34:Q34"/>
    <mergeCell ref="L35:Q35"/>
    <mergeCell ref="L36:Q36"/>
    <mergeCell ref="L27:Q27"/>
    <mergeCell ref="L28:Q28"/>
    <mergeCell ref="L29:Q29"/>
    <mergeCell ref="L30:Q30"/>
    <mergeCell ref="L31:Q31"/>
    <mergeCell ref="A1:Q1"/>
    <mergeCell ref="A2:Q2"/>
    <mergeCell ref="A4:Q4"/>
    <mergeCell ref="A3:Q3"/>
    <mergeCell ref="B31:G31"/>
    <mergeCell ref="H24:Q24"/>
    <mergeCell ref="A19:Q19"/>
    <mergeCell ref="A20:Q20"/>
    <mergeCell ref="H21:Q21"/>
    <mergeCell ref="A21:G21"/>
    <mergeCell ref="A12:Q12"/>
    <mergeCell ref="B13:I13"/>
    <mergeCell ref="B14:I14"/>
    <mergeCell ref="H27:K27"/>
    <mergeCell ref="H25:Q25"/>
    <mergeCell ref="H26:Q26"/>
    <mergeCell ref="H35:K35"/>
    <mergeCell ref="H32:K32"/>
    <mergeCell ref="B34:G34"/>
    <mergeCell ref="B32:G32"/>
    <mergeCell ref="B36:G36"/>
    <mergeCell ref="H36:K36"/>
    <mergeCell ref="H33:K33"/>
    <mergeCell ref="H34:K34"/>
    <mergeCell ref="B35:G35"/>
    <mergeCell ref="B33:G33"/>
    <mergeCell ref="H28:K28"/>
    <mergeCell ref="B22:G22"/>
    <mergeCell ref="B23:G23"/>
    <mergeCell ref="B24:G24"/>
    <mergeCell ref="B25:G25"/>
    <mergeCell ref="B26:G26"/>
    <mergeCell ref="H31:K31"/>
    <mergeCell ref="A17:O17"/>
    <mergeCell ref="A18:O18"/>
    <mergeCell ref="A11:O11"/>
    <mergeCell ref="A15:O15"/>
    <mergeCell ref="A16:O16"/>
    <mergeCell ref="K13:L13"/>
    <mergeCell ref="K14:L14"/>
    <mergeCell ref="H29:K29"/>
    <mergeCell ref="H30:K30"/>
    <mergeCell ref="B30:G30"/>
    <mergeCell ref="B29:G29"/>
    <mergeCell ref="H22:Q22"/>
    <mergeCell ref="H23:Q23"/>
    <mergeCell ref="B27:G27"/>
    <mergeCell ref="B28:G28"/>
  </mergeCells>
  <pageMargins left="0.25" right="0.25" top="0.75" bottom="0.75" header="0.3" footer="0.3"/>
  <pageSetup paperSize="9" scale="43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7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P6" sqref="P6"/>
    </sheetView>
  </sheetViews>
  <sheetFormatPr defaultColWidth="15" defaultRowHeight="12.75"/>
  <cols>
    <col min="1" max="1" width="4.85546875" style="38" customWidth="1"/>
    <col min="2" max="2" width="35.42578125" style="38" customWidth="1"/>
    <col min="3" max="3" width="13.140625" style="38" customWidth="1"/>
    <col min="4" max="4" width="12.85546875" style="38" customWidth="1"/>
    <col min="5" max="5" width="19" style="38" customWidth="1"/>
    <col min="6" max="6" width="20.28515625" style="38" customWidth="1"/>
    <col min="7" max="7" width="50" style="38" customWidth="1"/>
    <col min="8" max="8" width="15.5703125" style="38" customWidth="1"/>
    <col min="9" max="9" width="28.5703125" style="38" customWidth="1"/>
    <col min="10" max="13" width="15" style="38" customWidth="1"/>
    <col min="14" max="14" width="12.7109375" style="38" customWidth="1"/>
    <col min="15" max="15" width="5.42578125" style="38" customWidth="1"/>
    <col min="16" max="16" width="19.7109375" style="38" customWidth="1"/>
    <col min="17" max="17" width="20.140625" style="38" customWidth="1"/>
    <col min="18" max="18" width="20" style="38" customWidth="1"/>
    <col min="19" max="16384" width="15" style="2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1" t="s">
        <v>1056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</row>
    <row r="4" spans="1:18" ht="106.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1264</v>
      </c>
      <c r="F4" s="63" t="s">
        <v>5</v>
      </c>
      <c r="G4" s="39" t="s">
        <v>1205</v>
      </c>
      <c r="H4" s="63" t="s">
        <v>37</v>
      </c>
      <c r="I4" s="220" t="s">
        <v>117</v>
      </c>
      <c r="J4" s="63" t="s">
        <v>8</v>
      </c>
      <c r="K4" s="220" t="s">
        <v>9</v>
      </c>
      <c r="L4" s="62" t="s">
        <v>10</v>
      </c>
      <c r="M4" s="8" t="s">
        <v>1090</v>
      </c>
      <c r="N4" s="163" t="s">
        <v>118</v>
      </c>
      <c r="O4" s="163" t="s">
        <v>12</v>
      </c>
      <c r="P4" s="9" t="s">
        <v>1194</v>
      </c>
      <c r="Q4" s="10" t="s">
        <v>1196</v>
      </c>
      <c r="R4" s="11" t="s">
        <v>1198</v>
      </c>
    </row>
    <row r="5" spans="1:18">
      <c r="A5" s="62" t="s">
        <v>13</v>
      </c>
      <c r="B5" s="62" t="s">
        <v>14</v>
      </c>
      <c r="C5" s="62" t="s">
        <v>15</v>
      </c>
      <c r="D5" s="62" t="s">
        <v>16</v>
      </c>
      <c r="E5" s="62" t="s">
        <v>17</v>
      </c>
      <c r="F5" s="62" t="s">
        <v>18</v>
      </c>
      <c r="G5" s="62" t="s">
        <v>19</v>
      </c>
      <c r="H5" s="62" t="s">
        <v>20</v>
      </c>
      <c r="I5" s="62" t="s">
        <v>21</v>
      </c>
      <c r="J5" s="62" t="s">
        <v>22</v>
      </c>
      <c r="K5" s="62" t="s">
        <v>23</v>
      </c>
      <c r="L5" s="62" t="s">
        <v>24</v>
      </c>
      <c r="M5" s="62" t="s">
        <v>25</v>
      </c>
      <c r="N5" s="62" t="s">
        <v>26</v>
      </c>
      <c r="O5" s="62" t="s">
        <v>27</v>
      </c>
      <c r="P5" s="62" t="s">
        <v>28</v>
      </c>
      <c r="Q5" s="62" t="s">
        <v>29</v>
      </c>
      <c r="R5" s="62" t="s">
        <v>198</v>
      </c>
    </row>
    <row r="6" spans="1:18" ht="44.25" customHeight="1">
      <c r="A6" s="15" t="s">
        <v>13</v>
      </c>
      <c r="B6" s="350" t="s">
        <v>119</v>
      </c>
      <c r="C6" s="15"/>
      <c r="D6" s="15" t="s">
        <v>120</v>
      </c>
      <c r="E6" s="269">
        <v>760</v>
      </c>
      <c r="F6" s="15">
        <v>40</v>
      </c>
      <c r="G6" s="350" t="s">
        <v>121</v>
      </c>
      <c r="H6" s="220">
        <v>200</v>
      </c>
      <c r="I6" s="15">
        <f>E6/H6*F6</f>
        <v>152</v>
      </c>
      <c r="J6" s="15"/>
      <c r="K6" s="15"/>
      <c r="L6" s="15"/>
      <c r="M6" s="15"/>
      <c r="N6" s="386"/>
      <c r="O6" s="58"/>
      <c r="P6" s="387">
        <f>ROUND(N6*O6+N6,2)</f>
        <v>0</v>
      </c>
      <c r="Q6" s="247">
        <f>ROUND(I6*N6,2)</f>
        <v>0</v>
      </c>
      <c r="R6" s="41">
        <f>ROUND(Q6*O6+Q6,2)</f>
        <v>0</v>
      </c>
    </row>
    <row r="7" spans="1:18" ht="23.25" customHeight="1">
      <c r="A7" s="15" t="s">
        <v>14</v>
      </c>
      <c r="B7" s="388" t="s">
        <v>122</v>
      </c>
      <c r="C7" s="389" t="s">
        <v>123</v>
      </c>
      <c r="D7" s="390" t="s">
        <v>32</v>
      </c>
      <c r="E7" s="269">
        <v>750</v>
      </c>
      <c r="F7" s="15">
        <v>1</v>
      </c>
      <c r="G7" s="388" t="s">
        <v>124</v>
      </c>
      <c r="H7" s="220">
        <v>250</v>
      </c>
      <c r="I7" s="15">
        <f>E7/H7</f>
        <v>3</v>
      </c>
      <c r="J7" s="63"/>
      <c r="K7" s="220"/>
      <c r="L7" s="391"/>
      <c r="M7" s="391"/>
      <c r="N7" s="392"/>
      <c r="O7" s="58"/>
      <c r="P7" s="387">
        <f t="shared" ref="P7:P9" si="0">ROUND(N7*O7+N7,2)</f>
        <v>0</v>
      </c>
      <c r="Q7" s="247">
        <f t="shared" ref="Q7:Q9" si="1">ROUND(I7*N7,2)</f>
        <v>0</v>
      </c>
      <c r="R7" s="41">
        <f t="shared" ref="R7:R9" si="2">ROUND(Q7*O7+Q7,2)</f>
        <v>0</v>
      </c>
    </row>
    <row r="8" spans="1:18" ht="54" customHeight="1">
      <c r="A8" s="15" t="s">
        <v>15</v>
      </c>
      <c r="B8" s="388" t="s">
        <v>125</v>
      </c>
      <c r="C8" s="389"/>
      <c r="D8" s="390" t="s">
        <v>32</v>
      </c>
      <c r="E8" s="269">
        <v>50</v>
      </c>
      <c r="F8" s="15">
        <v>1</v>
      </c>
      <c r="G8" s="388" t="s">
        <v>126</v>
      </c>
      <c r="H8" s="220">
        <v>1</v>
      </c>
      <c r="I8" s="15">
        <f t="shared" ref="I8:I9" si="3">E8/H8</f>
        <v>50</v>
      </c>
      <c r="J8" s="63"/>
      <c r="K8" s="220"/>
      <c r="L8" s="63"/>
      <c r="M8" s="63"/>
      <c r="N8" s="392"/>
      <c r="O8" s="393"/>
      <c r="P8" s="387">
        <f t="shared" si="0"/>
        <v>0</v>
      </c>
      <c r="Q8" s="247">
        <f t="shared" si="1"/>
        <v>0</v>
      </c>
      <c r="R8" s="41">
        <f t="shared" si="2"/>
        <v>0</v>
      </c>
    </row>
    <row r="9" spans="1:18" ht="31.5" customHeight="1">
      <c r="A9" s="15" t="s">
        <v>16</v>
      </c>
      <c r="B9" s="388" t="s">
        <v>127</v>
      </c>
      <c r="C9" s="389" t="s">
        <v>128</v>
      </c>
      <c r="D9" s="390" t="s">
        <v>32</v>
      </c>
      <c r="E9" s="269">
        <v>750</v>
      </c>
      <c r="F9" s="15">
        <v>1</v>
      </c>
      <c r="G9" s="388" t="s">
        <v>129</v>
      </c>
      <c r="H9" s="220">
        <v>250</v>
      </c>
      <c r="I9" s="15">
        <f t="shared" si="3"/>
        <v>3</v>
      </c>
      <c r="J9" s="63"/>
      <c r="K9" s="220"/>
      <c r="L9" s="391"/>
      <c r="M9" s="391"/>
      <c r="N9" s="392"/>
      <c r="O9" s="393"/>
      <c r="P9" s="387">
        <f t="shared" si="0"/>
        <v>0</v>
      </c>
      <c r="Q9" s="247">
        <f t="shared" si="1"/>
        <v>0</v>
      </c>
      <c r="R9" s="41">
        <f t="shared" si="2"/>
        <v>0</v>
      </c>
    </row>
    <row r="10" spans="1:18" ht="12.75" customHeight="1">
      <c r="A10" s="424" t="s">
        <v>1245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25">
        <f>SUM(Q6:Q9)</f>
        <v>0</v>
      </c>
      <c r="R10" s="25">
        <f>SUM(R6:R9)</f>
        <v>0</v>
      </c>
    </row>
    <row r="11" spans="1:18" ht="12.75" customHeight="1">
      <c r="A11" s="425" t="s">
        <v>1246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394">
        <f>0.7*Q10</f>
        <v>0</v>
      </c>
      <c r="R11" s="395">
        <f>0.7*R10</f>
        <v>0</v>
      </c>
    </row>
    <row r="12" spans="1:18">
      <c r="A12" s="426" t="s">
        <v>1235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394">
        <f>1.2*Q10</f>
        <v>0</v>
      </c>
      <c r="R12" s="395">
        <f>1.2*R10</f>
        <v>0</v>
      </c>
    </row>
    <row r="13" spans="1:18" customFormat="1" ht="49.5" customHeight="1">
      <c r="A13" s="427" t="s">
        <v>1243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09"/>
    </row>
    <row r="14" spans="1:18" customFormat="1" ht="47.25" customHeight="1">
      <c r="A14" s="427" t="s">
        <v>1244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12"/>
    </row>
    <row r="15" spans="1:18" customFormat="1" ht="34.5" customHeight="1">
      <c r="A15" s="428" t="s">
        <v>1236</v>
      </c>
      <c r="B15" s="428"/>
      <c r="C15" s="428"/>
      <c r="D15" s="428"/>
      <c r="E15" s="428"/>
      <c r="F15" s="428" t="s">
        <v>1237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  <c r="R15" s="410"/>
    </row>
    <row r="16" spans="1:18" customFormat="1" ht="29.25" customHeight="1">
      <c r="A16" s="429" t="s">
        <v>1238</v>
      </c>
      <c r="B16" s="429"/>
      <c r="C16" s="429"/>
      <c r="D16" s="429"/>
      <c r="E16" s="429"/>
      <c r="F16" s="428" t="s">
        <v>1239</v>
      </c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11"/>
    </row>
    <row r="17" spans="1:18" customFormat="1" ht="44.25" customHeight="1">
      <c r="A17" s="427" t="s">
        <v>1240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12"/>
    </row>
  </sheetData>
  <mergeCells count="13">
    <mergeCell ref="A17:Q17"/>
    <mergeCell ref="A13:Q13"/>
    <mergeCell ref="A14:Q14"/>
    <mergeCell ref="A15:E15"/>
    <mergeCell ref="F15:Q15"/>
    <mergeCell ref="A16:E16"/>
    <mergeCell ref="F16:Q16"/>
    <mergeCell ref="A12:P12"/>
    <mergeCell ref="A1:R1"/>
    <mergeCell ref="A2:R2"/>
    <mergeCell ref="A3:R3"/>
    <mergeCell ref="A10:P10"/>
    <mergeCell ref="A11:P11"/>
  </mergeCells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3"/>
  <sheetViews>
    <sheetView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P6" sqref="P6"/>
    </sheetView>
  </sheetViews>
  <sheetFormatPr defaultRowHeight="15"/>
  <cols>
    <col min="1" max="1" width="6.5703125" style="38" customWidth="1"/>
    <col min="2" max="2" width="15.7109375" style="38" customWidth="1"/>
    <col min="3" max="3" width="10.28515625" style="38" customWidth="1"/>
    <col min="4" max="4" width="14.5703125" style="38" customWidth="1"/>
    <col min="5" max="5" width="20.7109375" style="38" customWidth="1"/>
    <col min="6" max="6" width="16.85546875" style="38" customWidth="1"/>
    <col min="7" max="7" width="47.42578125" style="38" customWidth="1"/>
    <col min="8" max="8" width="13.85546875" style="38" customWidth="1"/>
    <col min="9" max="9" width="22" style="38" customWidth="1"/>
    <col min="10" max="11" width="9.140625" style="38" customWidth="1"/>
    <col min="12" max="12" width="13.140625" style="38" customWidth="1"/>
    <col min="13" max="13" width="14.7109375" style="38" customWidth="1"/>
    <col min="14" max="14" width="15" style="38" customWidth="1"/>
    <col min="15" max="15" width="5.28515625" style="38" customWidth="1"/>
    <col min="16" max="16" width="29.42578125" style="38" customWidth="1"/>
    <col min="17" max="17" width="17.140625" style="38" customWidth="1"/>
    <col min="18" max="18" width="20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</row>
    <row r="3" spans="1:18">
      <c r="A3" s="420" t="s">
        <v>1057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</row>
    <row r="4" spans="1:18" ht="138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5" t="s">
        <v>5</v>
      </c>
      <c r="G4" s="39" t="s">
        <v>1205</v>
      </c>
      <c r="H4" s="5" t="s">
        <v>37</v>
      </c>
      <c r="I4" s="7" t="s">
        <v>7</v>
      </c>
      <c r="J4" s="5" t="s">
        <v>8</v>
      </c>
      <c r="K4" s="219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92.25" customHeight="1">
      <c r="A6" s="219" t="s">
        <v>13</v>
      </c>
      <c r="B6" s="226" t="s">
        <v>422</v>
      </c>
      <c r="C6" s="219" t="s">
        <v>423</v>
      </c>
      <c r="D6" s="29" t="s">
        <v>32</v>
      </c>
      <c r="E6" s="29">
        <v>1500</v>
      </c>
      <c r="F6" s="219">
        <v>1</v>
      </c>
      <c r="G6" s="168" t="s">
        <v>1019</v>
      </c>
      <c r="H6" s="29">
        <v>30</v>
      </c>
      <c r="I6" s="29">
        <f>E6/H6</f>
        <v>50</v>
      </c>
      <c r="J6" s="23"/>
      <c r="K6" s="23"/>
      <c r="L6" s="396"/>
      <c r="M6" s="396"/>
      <c r="N6" s="397"/>
      <c r="O6" s="398"/>
      <c r="P6" s="228">
        <f>ROUND(N6*O6+N6,2)</f>
        <v>0</v>
      </c>
      <c r="Q6" s="247">
        <f>ROUND(I6*N6,2)</f>
        <v>0</v>
      </c>
      <c r="R6" s="41">
        <f>ROUND(Q6*O6+Q6,2)</f>
        <v>0</v>
      </c>
    </row>
    <row r="7" spans="1:18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399">
        <f>Q6</f>
        <v>0</v>
      </c>
      <c r="R7" s="41">
        <f>R6</f>
        <v>0</v>
      </c>
    </row>
    <row r="8" spans="1:18" ht="15" customHeight="1">
      <c r="A8" s="425" t="s">
        <v>1246</v>
      </c>
      <c r="B8" s="425"/>
      <c r="C8" s="425"/>
      <c r="D8" s="425"/>
      <c r="E8" s="425"/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1">
        <f>0.7*Q7</f>
        <v>0</v>
      </c>
      <c r="R8" s="41">
        <f>0.7*R7</f>
        <v>0</v>
      </c>
    </row>
    <row r="9" spans="1:18">
      <c r="A9" s="426" t="s">
        <v>1235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1">
        <f>1.2*Q7</f>
        <v>0</v>
      </c>
      <c r="R9" s="41">
        <f>1.2*R7</f>
        <v>0</v>
      </c>
    </row>
    <row r="10" spans="1:18">
      <c r="A10" s="541" t="s">
        <v>35</v>
      </c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</row>
    <row r="11" spans="1:18">
      <c r="A11" s="538" t="s">
        <v>43</v>
      </c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40"/>
    </row>
    <row r="12" spans="1:18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</row>
    <row r="13" spans="1:18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</row>
    <row r="14" spans="1:18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  <c r="R14" s="428"/>
    </row>
    <row r="15" spans="1:18" ht="29.25" customHeight="1">
      <c r="A15" s="429" t="s">
        <v>1238</v>
      </c>
      <c r="B15" s="429"/>
      <c r="C15" s="429"/>
      <c r="D15" s="429"/>
      <c r="E15" s="429"/>
      <c r="F15" s="429" t="s">
        <v>1239</v>
      </c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</row>
    <row r="16" spans="1:18" ht="44.25" customHeight="1">
      <c r="A16" s="428" t="s">
        <v>1240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</row>
    <row r="33" spans="14:14">
      <c r="N33" s="1"/>
    </row>
  </sheetData>
  <mergeCells count="15">
    <mergeCell ref="A16:R16"/>
    <mergeCell ref="A12:R12"/>
    <mergeCell ref="A13:R13"/>
    <mergeCell ref="A14:E14"/>
    <mergeCell ref="F14:R14"/>
    <mergeCell ref="A15:E15"/>
    <mergeCell ref="F15:R15"/>
    <mergeCell ref="A11:R11"/>
    <mergeCell ref="A10:R10"/>
    <mergeCell ref="A1:R1"/>
    <mergeCell ref="A2:R2"/>
    <mergeCell ref="A3:R3"/>
    <mergeCell ref="A7:P7"/>
    <mergeCell ref="A8:P8"/>
    <mergeCell ref="A9:P9"/>
  </mergeCells>
  <pageMargins left="0.25" right="0.25" top="0.75" bottom="0.75" header="0.3" footer="0.3"/>
  <pageSetup paperSize="9" scale="47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5"/>
  <sheetViews>
    <sheetView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O6" sqref="O6"/>
    </sheetView>
  </sheetViews>
  <sheetFormatPr defaultRowHeight="15"/>
  <cols>
    <col min="1" max="1" width="4.5703125" style="38" customWidth="1"/>
    <col min="2" max="2" width="21.7109375" style="38" customWidth="1"/>
    <col min="3" max="3" width="19.42578125" style="38" customWidth="1"/>
    <col min="4" max="4" width="15" style="38" customWidth="1"/>
    <col min="5" max="5" width="21.140625" style="38" customWidth="1"/>
    <col min="6" max="6" width="51.140625" style="38" customWidth="1"/>
    <col min="7" max="7" width="14.140625" style="38" customWidth="1"/>
    <col min="8" max="8" width="35.5703125" style="38" customWidth="1"/>
    <col min="9" max="10" width="9.140625" style="38" customWidth="1"/>
    <col min="11" max="11" width="12.5703125" style="38" customWidth="1"/>
    <col min="12" max="12" width="16.5703125" style="38" customWidth="1"/>
    <col min="13" max="13" width="20.140625" style="38" customWidth="1"/>
    <col min="14" max="14" width="5.85546875" style="38" customWidth="1"/>
    <col min="15" max="15" width="21.5703125" style="38" customWidth="1"/>
    <col min="16" max="16" width="17" style="38" customWidth="1"/>
    <col min="17" max="17" width="14.7109375" style="38" bestFit="1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1"/>
    </row>
    <row r="3" spans="1:17">
      <c r="A3" s="480" t="s">
        <v>1058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37"/>
      <c r="P3" s="37"/>
      <c r="Q3" s="37"/>
    </row>
    <row r="4" spans="1:17" ht="85.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1255</v>
      </c>
      <c r="F4" s="39" t="s">
        <v>1205</v>
      </c>
      <c r="G4" s="5" t="s">
        <v>37</v>
      </c>
      <c r="H4" s="7" t="s">
        <v>48</v>
      </c>
      <c r="I4" s="5" t="s">
        <v>8</v>
      </c>
      <c r="J4" s="219" t="s">
        <v>9</v>
      </c>
      <c r="K4" s="4" t="s">
        <v>10</v>
      </c>
      <c r="L4" s="8" t="s">
        <v>1090</v>
      </c>
      <c r="M4" s="9" t="s">
        <v>11</v>
      </c>
      <c r="N4" s="9" t="s">
        <v>12</v>
      </c>
      <c r="O4" s="9" t="s">
        <v>1194</v>
      </c>
      <c r="P4" s="10" t="s">
        <v>1196</v>
      </c>
      <c r="Q4" s="11" t="s">
        <v>1198</v>
      </c>
    </row>
    <row r="5" spans="1:17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198</v>
      </c>
    </row>
    <row r="6" spans="1:17" ht="71.25" customHeight="1">
      <c r="A6" s="302" t="s">
        <v>13</v>
      </c>
      <c r="B6" s="302" t="s">
        <v>50</v>
      </c>
      <c r="C6" s="302" t="s">
        <v>51</v>
      </c>
      <c r="D6" s="400" t="s">
        <v>32</v>
      </c>
      <c r="E6" s="401">
        <v>10</v>
      </c>
      <c r="F6" s="402" t="s">
        <v>52</v>
      </c>
      <c r="G6" s="401"/>
      <c r="H6" s="403"/>
      <c r="I6" s="302"/>
      <c r="J6" s="404"/>
      <c r="K6" s="405"/>
      <c r="L6" s="405"/>
      <c r="M6" s="371"/>
      <c r="N6" s="304"/>
      <c r="O6" s="372">
        <f>ROUND(M6*N6+M6,2)</f>
        <v>0</v>
      </c>
      <c r="P6" s="247">
        <f>ROUND(H6*M6,2)</f>
        <v>0</v>
      </c>
      <c r="Q6" s="41">
        <f>ROUND(P6*N6+P6,2)</f>
        <v>0</v>
      </c>
    </row>
    <row r="7" spans="1:17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374">
        <f>P6</f>
        <v>0</v>
      </c>
      <c r="Q7" s="406">
        <f>Q6</f>
        <v>0</v>
      </c>
    </row>
    <row r="8" spans="1:17" ht="1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07">
        <f>0.7*P7</f>
        <v>0</v>
      </c>
      <c r="Q8" s="408">
        <f>0.7*Q7</f>
        <v>0</v>
      </c>
    </row>
    <row r="9" spans="1:17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07">
        <f>1.2*P7</f>
        <v>0</v>
      </c>
      <c r="Q9" s="408">
        <f>1.2*Q7</f>
        <v>0</v>
      </c>
    </row>
    <row r="10" spans="1:17">
      <c r="A10" s="465" t="s">
        <v>43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</row>
    <row r="11" spans="1:17" ht="49.5" customHeight="1">
      <c r="A11" s="427" t="s">
        <v>1243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ht="47.25" customHeight="1">
      <c r="A12" s="427" t="s">
        <v>1244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34.5" customHeight="1">
      <c r="A13" s="428" t="s">
        <v>1236</v>
      </c>
      <c r="B13" s="428"/>
      <c r="C13" s="428"/>
      <c r="D13" s="428"/>
      <c r="E13" s="428"/>
      <c r="F13" s="428" t="s">
        <v>1237</v>
      </c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</row>
    <row r="14" spans="1:17" ht="29.25" customHeight="1">
      <c r="A14" s="429" t="s">
        <v>1238</v>
      </c>
      <c r="B14" s="429"/>
      <c r="C14" s="429"/>
      <c r="D14" s="429"/>
      <c r="E14" s="429"/>
      <c r="F14" s="428" t="s">
        <v>1239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44.25" customHeight="1">
      <c r="A15" s="427" t="s">
        <v>1240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</sheetData>
  <mergeCells count="14">
    <mergeCell ref="A15:Q15"/>
    <mergeCell ref="A11:Q11"/>
    <mergeCell ref="A12:Q12"/>
    <mergeCell ref="A13:E13"/>
    <mergeCell ref="F13:Q13"/>
    <mergeCell ref="A14:E14"/>
    <mergeCell ref="F14:Q14"/>
    <mergeCell ref="A1:Q1"/>
    <mergeCell ref="A9:O9"/>
    <mergeCell ref="A2:Q2"/>
    <mergeCell ref="A10:Q10"/>
    <mergeCell ref="A7:O7"/>
    <mergeCell ref="A8:O8"/>
    <mergeCell ref="A3:N3"/>
  </mergeCells>
  <pageMargins left="0.25" right="0.25" top="0.75" bottom="0.75" header="0.3" footer="0.3"/>
  <pageSetup paperSize="9" scale="46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O6" sqref="O6"/>
    </sheetView>
  </sheetViews>
  <sheetFormatPr defaultRowHeight="15"/>
  <cols>
    <col min="1" max="1" width="6" style="38" customWidth="1"/>
    <col min="2" max="2" width="26" style="38" customWidth="1"/>
    <col min="3" max="3" width="12" style="38" customWidth="1"/>
    <col min="4" max="4" width="14.5703125" style="38" customWidth="1"/>
    <col min="5" max="5" width="13.5703125" style="38" customWidth="1"/>
    <col min="6" max="6" width="81.42578125" style="38" customWidth="1"/>
    <col min="7" max="7" width="11.7109375" style="38" customWidth="1"/>
    <col min="8" max="8" width="20.7109375" style="38" customWidth="1"/>
    <col min="9" max="10" width="9.140625" style="38" customWidth="1"/>
    <col min="11" max="11" width="13.7109375" style="38" customWidth="1"/>
    <col min="12" max="12" width="11.7109375" style="38" customWidth="1"/>
    <col min="13" max="13" width="12" style="38" customWidth="1"/>
    <col min="14" max="14" width="5.85546875" style="38" customWidth="1"/>
    <col min="15" max="15" width="23.5703125" style="38" customWidth="1"/>
    <col min="16" max="16" width="20.42578125" style="38" customWidth="1"/>
    <col min="17" max="17" width="17.1406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>
      <c r="A3" s="463" t="s">
        <v>1062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7" ht="120.7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1256</v>
      </c>
      <c r="F4" s="39" t="s">
        <v>1205</v>
      </c>
      <c r="G4" s="63" t="s">
        <v>37</v>
      </c>
      <c r="H4" s="64" t="s">
        <v>38</v>
      </c>
      <c r="I4" s="63" t="s">
        <v>8</v>
      </c>
      <c r="J4" s="220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9" t="s">
        <v>49</v>
      </c>
      <c r="P4" s="10" t="s">
        <v>1197</v>
      </c>
      <c r="Q4" s="219" t="s">
        <v>1199</v>
      </c>
    </row>
    <row r="5" spans="1:17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7" ht="119.25" customHeight="1">
      <c r="A6" s="220" t="s">
        <v>13</v>
      </c>
      <c r="B6" s="24" t="s">
        <v>1063</v>
      </c>
      <c r="C6" s="196" t="s">
        <v>40</v>
      </c>
      <c r="D6" s="220" t="s">
        <v>32</v>
      </c>
      <c r="E6" s="220">
        <v>10</v>
      </c>
      <c r="F6" s="197" t="s">
        <v>1179</v>
      </c>
      <c r="G6" s="196"/>
      <c r="H6" s="196"/>
      <c r="I6" s="196"/>
      <c r="J6" s="196"/>
      <c r="K6" s="198"/>
      <c r="L6" s="198"/>
      <c r="M6" s="199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7" ht="139.5" customHeight="1">
      <c r="A7" s="220" t="s">
        <v>14</v>
      </c>
      <c r="B7" s="24" t="s">
        <v>1063</v>
      </c>
      <c r="C7" s="196" t="s">
        <v>40</v>
      </c>
      <c r="D7" s="220" t="s">
        <v>32</v>
      </c>
      <c r="E7" s="220">
        <v>10</v>
      </c>
      <c r="F7" s="197" t="s">
        <v>1180</v>
      </c>
      <c r="G7" s="196"/>
      <c r="H7" s="196"/>
      <c r="I7" s="196"/>
      <c r="J7" s="196"/>
      <c r="K7" s="198"/>
      <c r="L7" s="198"/>
      <c r="M7" s="199"/>
      <c r="N7" s="200"/>
      <c r="O7" s="201">
        <f>ROUND(M7*N7+M7,2)</f>
        <v>0</v>
      </c>
      <c r="P7" s="43">
        <f>ROUND(M7*H7,2)</f>
        <v>0</v>
      </c>
      <c r="Q7" s="41">
        <f>ROUND(P7*N7+P7,2)</f>
        <v>0</v>
      </c>
    </row>
    <row r="8" spans="1:17" ht="1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3">
        <f>SUM(P6:P7)</f>
        <v>0</v>
      </c>
      <c r="Q8" s="202">
        <f>SUM(Q6:Q7)</f>
        <v>0</v>
      </c>
    </row>
    <row r="9" spans="1:17" ht="15" customHeight="1">
      <c r="A9" s="424" t="s">
        <v>1247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203">
        <f>0.7*P8</f>
        <v>0</v>
      </c>
      <c r="Q9" s="203">
        <f>0.7*Q8</f>
        <v>0</v>
      </c>
    </row>
    <row r="10" spans="1:17">
      <c r="A10" s="453" t="s">
        <v>1235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203">
        <f>1.2*P8</f>
        <v>0</v>
      </c>
      <c r="Q10" s="203">
        <f>1.2*Q8</f>
        <v>0</v>
      </c>
    </row>
    <row r="11" spans="1:17">
      <c r="A11" s="465" t="s">
        <v>43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</row>
    <row r="12" spans="1:17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29.25" customHeight="1">
      <c r="A15" s="429" t="s">
        <v>1238</v>
      </c>
      <c r="B15" s="429"/>
      <c r="C15" s="429"/>
      <c r="D15" s="429"/>
      <c r="E15" s="429"/>
      <c r="F15" s="428" t="s">
        <v>1239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</row>
    <row r="16" spans="1:17" ht="44.25" customHeight="1">
      <c r="A16" s="427" t="s">
        <v>1240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</sheetData>
  <mergeCells count="14">
    <mergeCell ref="A14:E14"/>
    <mergeCell ref="F14:Q14"/>
    <mergeCell ref="A15:E15"/>
    <mergeCell ref="F15:Q15"/>
    <mergeCell ref="A16:Q16"/>
    <mergeCell ref="A12:Q12"/>
    <mergeCell ref="A13:Q13"/>
    <mergeCell ref="A11:Q11"/>
    <mergeCell ref="A1:Q1"/>
    <mergeCell ref="A2:Q2"/>
    <mergeCell ref="A3:Q3"/>
    <mergeCell ref="A8:O8"/>
    <mergeCell ref="A9:O9"/>
    <mergeCell ref="A10:O10"/>
  </mergeCells>
  <pageMargins left="0.25" right="0.25" top="0.75" bottom="0.75" header="0.3" footer="0.3"/>
  <pageSetup paperSize="9" scale="46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18"/>
  <sheetViews>
    <sheetView view="pageBreakPreview" topLeftCell="D1" zoomScaleNormal="100" zoomScaleSheetLayoutView="100" workbookViewId="0">
      <selection activeCell="M6" sqref="M6:N6"/>
    </sheetView>
  </sheetViews>
  <sheetFormatPr defaultRowHeight="15"/>
  <cols>
    <col min="1" max="1" width="3.85546875" style="38" customWidth="1"/>
    <col min="2" max="2" width="26.5703125" style="38" customWidth="1"/>
    <col min="3" max="3" width="12.28515625" style="38" customWidth="1"/>
    <col min="4" max="4" width="10.7109375" style="38" customWidth="1"/>
    <col min="5" max="5" width="13" style="38" customWidth="1"/>
    <col min="6" max="6" width="39.42578125" style="38" customWidth="1"/>
    <col min="7" max="7" width="25.28515625" style="38" customWidth="1"/>
    <col min="8" max="8" width="29" style="38" customWidth="1"/>
    <col min="9" max="9" width="9.140625" style="38" customWidth="1"/>
    <col min="10" max="10" width="10.7109375" style="38" customWidth="1"/>
    <col min="11" max="11" width="12.85546875" style="38" customWidth="1"/>
    <col min="12" max="12" width="16.42578125" style="38" customWidth="1"/>
    <col min="13" max="13" width="20.5703125" style="38" customWidth="1"/>
    <col min="14" max="14" width="5.85546875" style="38" customWidth="1"/>
    <col min="15" max="15" width="27.42578125" style="38" customWidth="1"/>
    <col min="16" max="16" width="17" style="38" customWidth="1"/>
    <col min="17" max="17" width="15" style="38" customWidth="1"/>
    <col min="18" max="19" width="9.140625" style="38"/>
  </cols>
  <sheetData>
    <row r="1" spans="1:19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9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9" ht="27" customHeight="1">
      <c r="A3" s="463" t="s">
        <v>1088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9" ht="96.7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1256</v>
      </c>
      <c r="F4" s="39" t="s">
        <v>1205</v>
      </c>
      <c r="G4" s="63" t="s">
        <v>37</v>
      </c>
      <c r="H4" s="64" t="s">
        <v>38</v>
      </c>
      <c r="I4" s="63" t="s">
        <v>8</v>
      </c>
      <c r="J4" s="220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9" t="s">
        <v>49</v>
      </c>
      <c r="P4" s="10" t="s">
        <v>1197</v>
      </c>
      <c r="Q4" s="219" t="s">
        <v>1199</v>
      </c>
    </row>
    <row r="5" spans="1:19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9" ht="61.5" customHeight="1">
      <c r="A6" s="220" t="s">
        <v>13</v>
      </c>
      <c r="B6" s="195" t="s">
        <v>39</v>
      </c>
      <c r="C6" s="196" t="s">
        <v>40</v>
      </c>
      <c r="D6" s="220" t="s">
        <v>32</v>
      </c>
      <c r="E6" s="220">
        <v>30</v>
      </c>
      <c r="F6" s="197" t="s">
        <v>1193</v>
      </c>
      <c r="G6" s="196"/>
      <c r="H6" s="196"/>
      <c r="I6" s="196"/>
      <c r="J6" s="196"/>
      <c r="K6" s="198"/>
      <c r="L6" s="198"/>
      <c r="M6" s="199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9" ht="23.2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3">
        <f>SUM(P6:P6)</f>
        <v>0</v>
      </c>
      <c r="Q7" s="202">
        <f>SUM(Q6:Q6)</f>
        <v>0</v>
      </c>
    </row>
    <row r="8" spans="1:19" ht="1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203">
        <f>0.7*P7</f>
        <v>0</v>
      </c>
      <c r="Q8" s="203">
        <f>0.7*Q7</f>
        <v>0</v>
      </c>
    </row>
    <row r="9" spans="1:19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203">
        <f>1.2*P7</f>
        <v>0</v>
      </c>
      <c r="Q9" s="203">
        <f>1.2*Q7</f>
        <v>0</v>
      </c>
    </row>
    <row r="10" spans="1:19">
      <c r="A10" s="466"/>
      <c r="B10" s="466"/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</row>
    <row r="11" spans="1:19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5"/>
      <c r="L11" s="205"/>
      <c r="M11" s="206"/>
      <c r="N11" s="206"/>
      <c r="O11" s="205"/>
      <c r="P11" s="37"/>
      <c r="Q11" s="37"/>
    </row>
    <row r="12" spans="1:19">
      <c r="A12" s="465" t="s">
        <v>43</v>
      </c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</row>
    <row r="13" spans="1:19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5"/>
      <c r="L13" s="205"/>
      <c r="M13" s="206"/>
      <c r="N13" s="206"/>
      <c r="O13" s="205"/>
      <c r="P13" s="37"/>
      <c r="Q13" s="37"/>
    </row>
    <row r="14" spans="1:19" ht="49.5" customHeight="1">
      <c r="A14" s="427" t="s">
        <v>1243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/>
      <c r="S14"/>
    </row>
    <row r="15" spans="1:19" ht="47.25" customHeight="1">
      <c r="A15" s="427" t="s">
        <v>1244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/>
      <c r="S15"/>
    </row>
    <row r="16" spans="1:19" ht="34.5" customHeight="1">
      <c r="A16" s="428" t="s">
        <v>1236</v>
      </c>
      <c r="B16" s="428"/>
      <c r="C16" s="428"/>
      <c r="D16" s="428"/>
      <c r="E16" s="428"/>
      <c r="F16" s="428" t="s">
        <v>1237</v>
      </c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/>
      <c r="S16"/>
    </row>
    <row r="17" spans="1:19" ht="29.25" customHeight="1">
      <c r="A17" s="429" t="s">
        <v>1238</v>
      </c>
      <c r="B17" s="429"/>
      <c r="C17" s="429"/>
      <c r="D17" s="429"/>
      <c r="E17" s="429"/>
      <c r="F17" s="428" t="s">
        <v>1239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/>
      <c r="S17"/>
    </row>
    <row r="18" spans="1:19" ht="44.25" customHeight="1">
      <c r="A18" s="427" t="s">
        <v>1240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/>
      <c r="S18"/>
    </row>
  </sheetData>
  <mergeCells count="15">
    <mergeCell ref="A18:Q18"/>
    <mergeCell ref="A14:Q14"/>
    <mergeCell ref="A15:Q15"/>
    <mergeCell ref="A16:E16"/>
    <mergeCell ref="F16:Q16"/>
    <mergeCell ref="A17:E17"/>
    <mergeCell ref="F17:Q17"/>
    <mergeCell ref="A10:Q10"/>
    <mergeCell ref="A12:Q12"/>
    <mergeCell ref="A1:Q1"/>
    <mergeCell ref="A2:Q2"/>
    <mergeCell ref="A3:Q3"/>
    <mergeCell ref="A7:O7"/>
    <mergeCell ref="A8:O8"/>
    <mergeCell ref="A9:O9"/>
  </mergeCells>
  <pageMargins left="0.25" right="0.25" top="0.75" bottom="0.75" header="0.3" footer="0.3"/>
  <pageSetup paperSize="9" scale="48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5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R2" sqref="R1:R1048576"/>
    </sheetView>
  </sheetViews>
  <sheetFormatPr defaultRowHeight="15"/>
  <cols>
    <col min="1" max="1" width="3.140625" style="38" customWidth="1"/>
    <col min="2" max="2" width="30.7109375" style="38" customWidth="1"/>
    <col min="3" max="3" width="11.140625" style="38" customWidth="1"/>
    <col min="4" max="4" width="11.5703125" style="38" customWidth="1"/>
    <col min="5" max="5" width="10.85546875" style="38" customWidth="1"/>
    <col min="6" max="6" width="68.28515625" style="38" customWidth="1"/>
    <col min="7" max="7" width="16" style="38" customWidth="1"/>
    <col min="8" max="8" width="28.85546875" style="38" customWidth="1"/>
    <col min="9" max="10" width="9.140625" style="38" customWidth="1"/>
    <col min="11" max="11" width="12.28515625" style="38" customWidth="1"/>
    <col min="12" max="12" width="11.85546875" style="38" customWidth="1"/>
    <col min="13" max="13" width="21" style="38" customWidth="1"/>
    <col min="14" max="14" width="5.85546875" style="38" customWidth="1"/>
    <col min="15" max="15" width="31.5703125" style="38" customWidth="1"/>
    <col min="16" max="16" width="14.42578125" style="38" customWidth="1"/>
    <col min="17" max="17" width="18.5703125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27" customHeight="1">
      <c r="A3" s="463" t="s">
        <v>1265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7" ht="86.25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36</v>
      </c>
      <c r="F4" s="39" t="s">
        <v>1205</v>
      </c>
      <c r="G4" s="63" t="s">
        <v>37</v>
      </c>
      <c r="H4" s="64" t="s">
        <v>38</v>
      </c>
      <c r="I4" s="63" t="s">
        <v>8</v>
      </c>
      <c r="J4" s="220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9" t="s">
        <v>1195</v>
      </c>
      <c r="P4" s="10" t="s">
        <v>1197</v>
      </c>
      <c r="Q4" s="219" t="s">
        <v>1199</v>
      </c>
    </row>
    <row r="5" spans="1:17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7" ht="88.5" customHeight="1">
      <c r="A6" s="220" t="s">
        <v>13</v>
      </c>
      <c r="B6" s="24" t="s">
        <v>1089</v>
      </c>
      <c r="C6" s="196" t="s">
        <v>40</v>
      </c>
      <c r="D6" s="220" t="s">
        <v>32</v>
      </c>
      <c r="E6" s="220">
        <v>8</v>
      </c>
      <c r="F6" s="197" t="s">
        <v>1266</v>
      </c>
      <c r="G6" s="196"/>
      <c r="H6" s="196"/>
      <c r="I6" s="196"/>
      <c r="J6" s="196"/>
      <c r="K6" s="198"/>
      <c r="L6" s="198"/>
      <c r="M6" s="199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7" ht="15" customHeight="1">
      <c r="A7" s="424" t="s">
        <v>1245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3">
        <f>SUM(P6:P6)</f>
        <v>0</v>
      </c>
      <c r="Q7" s="202">
        <f>SUM(Q6:Q6)</f>
        <v>0</v>
      </c>
    </row>
    <row r="8" spans="1:17" ht="15" customHeight="1">
      <c r="A8" s="424" t="s">
        <v>1247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203">
        <f>0.7*P7</f>
        <v>0</v>
      </c>
      <c r="Q8" s="203">
        <f>0.7*Q7</f>
        <v>0</v>
      </c>
    </row>
    <row r="9" spans="1:17">
      <c r="A9" s="453" t="s">
        <v>1235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203">
        <f>1.2*P7</f>
        <v>0</v>
      </c>
      <c r="Q9" s="203">
        <f>1.2*Q7</f>
        <v>0</v>
      </c>
    </row>
    <row r="10" spans="1:17" ht="26.25" customHeight="1">
      <c r="A10" s="465" t="s">
        <v>43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</row>
    <row r="11" spans="1:17" ht="49.5" customHeight="1">
      <c r="A11" s="427" t="s">
        <v>1243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</row>
    <row r="12" spans="1:17" ht="47.25" customHeight="1">
      <c r="A12" s="427" t="s">
        <v>1244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34.5" customHeight="1">
      <c r="A13" s="428" t="s">
        <v>1236</v>
      </c>
      <c r="B13" s="428"/>
      <c r="C13" s="428"/>
      <c r="D13" s="428"/>
      <c r="E13" s="428"/>
      <c r="F13" s="428" t="s">
        <v>1237</v>
      </c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</row>
    <row r="14" spans="1:17" ht="29.25" customHeight="1">
      <c r="A14" s="429" t="s">
        <v>1238</v>
      </c>
      <c r="B14" s="429"/>
      <c r="C14" s="429"/>
      <c r="D14" s="429"/>
      <c r="E14" s="429"/>
      <c r="F14" s="428" t="s">
        <v>1239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44.25" customHeight="1">
      <c r="A15" s="427" t="s">
        <v>1240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</row>
  </sheetData>
  <mergeCells count="14">
    <mergeCell ref="A13:E13"/>
    <mergeCell ref="F13:Q13"/>
    <mergeCell ref="A14:E14"/>
    <mergeCell ref="F14:Q14"/>
    <mergeCell ref="A15:Q15"/>
    <mergeCell ref="A11:Q11"/>
    <mergeCell ref="A12:Q12"/>
    <mergeCell ref="A10:Q10"/>
    <mergeCell ref="A1:Q1"/>
    <mergeCell ref="A2:Q2"/>
    <mergeCell ref="A3:Q3"/>
    <mergeCell ref="A7:O7"/>
    <mergeCell ref="A8:O8"/>
    <mergeCell ref="A9:O9"/>
  </mergeCells>
  <pageMargins left="0.25" right="0.25" top="0.75" bottom="0.75" header="0.3" footer="0.3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9"/>
  <sheetViews>
    <sheetView view="pageBreakPreview" zoomScaleNormal="100" zoomScaleSheetLayoutView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RowHeight="15"/>
  <cols>
    <col min="1" max="1" width="3.85546875" style="38" customWidth="1"/>
    <col min="2" max="2" width="23.42578125" style="38" customWidth="1"/>
    <col min="3" max="3" width="9.140625" style="38"/>
    <col min="4" max="4" width="9.7109375" style="38" customWidth="1"/>
    <col min="5" max="5" width="20.7109375" style="38" customWidth="1"/>
    <col min="6" max="6" width="15.42578125" style="38" customWidth="1"/>
    <col min="7" max="7" width="56" style="38" customWidth="1"/>
    <col min="8" max="8" width="13" style="38" customWidth="1"/>
    <col min="9" max="9" width="28.140625" style="38" customWidth="1"/>
    <col min="10" max="11" width="9.140625" style="38" customWidth="1"/>
    <col min="12" max="12" width="14.140625" style="38" customWidth="1"/>
    <col min="13" max="13" width="11.7109375" style="38" customWidth="1"/>
    <col min="14" max="14" width="15.7109375" style="38" customWidth="1"/>
    <col min="15" max="15" width="5.28515625" style="38" customWidth="1"/>
    <col min="16" max="16" width="19.7109375" style="38" customWidth="1"/>
    <col min="17" max="17" width="12.140625" style="38" customWidth="1"/>
    <col min="18" max="18" width="13.570312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35" t="s">
        <v>569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6"/>
    </row>
    <row r="4" spans="1:18" ht="115.5" customHeight="1">
      <c r="A4" s="62" t="s">
        <v>0</v>
      </c>
      <c r="B4" s="62" t="s">
        <v>1</v>
      </c>
      <c r="C4" s="62" t="s">
        <v>2</v>
      </c>
      <c r="D4" s="63" t="s">
        <v>3</v>
      </c>
      <c r="E4" s="5" t="s">
        <v>1249</v>
      </c>
      <c r="F4" s="63" t="s">
        <v>5</v>
      </c>
      <c r="G4" s="39" t="s">
        <v>1205</v>
      </c>
      <c r="H4" s="63" t="s">
        <v>6</v>
      </c>
      <c r="I4" s="64" t="s">
        <v>570</v>
      </c>
      <c r="J4" s="63" t="s">
        <v>8</v>
      </c>
      <c r="K4" s="16" t="s">
        <v>9</v>
      </c>
      <c r="L4" s="62" t="s">
        <v>10</v>
      </c>
      <c r="M4" s="8" t="s">
        <v>1090</v>
      </c>
      <c r="N4" s="65" t="s">
        <v>11</v>
      </c>
      <c r="O4" s="65" t="s">
        <v>12</v>
      </c>
      <c r="P4" s="9" t="s">
        <v>1194</v>
      </c>
      <c r="Q4" s="10" t="s">
        <v>1196</v>
      </c>
      <c r="R4" s="11" t="s">
        <v>1198</v>
      </c>
    </row>
    <row r="5" spans="1:18">
      <c r="A5" s="66" t="s">
        <v>13</v>
      </c>
      <c r="B5" s="66" t="s">
        <v>14</v>
      </c>
      <c r="C5" s="66" t="s">
        <v>15</v>
      </c>
      <c r="D5" s="66" t="s">
        <v>16</v>
      </c>
      <c r="E5" s="66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66" t="s">
        <v>22</v>
      </c>
      <c r="K5" s="66" t="s">
        <v>23</v>
      </c>
      <c r="L5" s="66" t="s">
        <v>24</v>
      </c>
      <c r="M5" s="66" t="s">
        <v>25</v>
      </c>
      <c r="N5" s="66" t="s">
        <v>26</v>
      </c>
      <c r="O5" s="66" t="s">
        <v>27</v>
      </c>
      <c r="P5" s="66" t="s">
        <v>28</v>
      </c>
      <c r="Q5" s="66" t="s">
        <v>29</v>
      </c>
      <c r="R5" s="66" t="s">
        <v>198</v>
      </c>
    </row>
    <row r="6" spans="1:18" ht="74.25" customHeight="1">
      <c r="A6" s="67" t="s">
        <v>13</v>
      </c>
      <c r="B6" s="68" t="s">
        <v>571</v>
      </c>
      <c r="C6" s="67" t="s">
        <v>34</v>
      </c>
      <c r="D6" s="67" t="s">
        <v>32</v>
      </c>
      <c r="E6" s="16">
        <v>6</v>
      </c>
      <c r="F6" s="67">
        <v>1</v>
      </c>
      <c r="G6" s="69" t="s">
        <v>1120</v>
      </c>
      <c r="H6" s="67"/>
      <c r="I6" s="67"/>
      <c r="J6" s="67"/>
      <c r="K6" s="70"/>
      <c r="L6" s="67"/>
      <c r="M6" s="67"/>
      <c r="N6" s="71"/>
      <c r="O6" s="72"/>
      <c r="P6" s="73">
        <f>ROUND(N6*O6+N6,2)</f>
        <v>0</v>
      </c>
      <c r="Q6" s="43">
        <f>ROUND(N6*I6,2)</f>
        <v>0</v>
      </c>
      <c r="R6" s="41">
        <f>ROUND(Q6*O6+Q6,2)</f>
        <v>0</v>
      </c>
    </row>
    <row r="7" spans="1:18" ht="42.75" customHeight="1">
      <c r="A7" s="67" t="s">
        <v>14</v>
      </c>
      <c r="B7" s="68" t="s">
        <v>1103</v>
      </c>
      <c r="C7" s="67" t="s">
        <v>34</v>
      </c>
      <c r="D7" s="67" t="s">
        <v>32</v>
      </c>
      <c r="E7" s="16">
        <v>6</v>
      </c>
      <c r="F7" s="67">
        <v>1</v>
      </c>
      <c r="G7" s="69" t="s">
        <v>1121</v>
      </c>
      <c r="H7" s="67"/>
      <c r="I7" s="67"/>
      <c r="J7" s="67"/>
      <c r="K7" s="70"/>
      <c r="L7" s="67"/>
      <c r="M7" s="67"/>
      <c r="N7" s="71"/>
      <c r="O7" s="72"/>
      <c r="P7" s="73">
        <f t="shared" ref="P7:P10" si="0">ROUND(N7*O7+N7,2)</f>
        <v>0</v>
      </c>
      <c r="Q7" s="43">
        <f>ROUND(N7*I7,2)</f>
        <v>0</v>
      </c>
      <c r="R7" s="41">
        <f>ROUND(Q7*O7+Q7,2)</f>
        <v>0</v>
      </c>
    </row>
    <row r="8" spans="1:18" ht="103.5" customHeight="1">
      <c r="A8" s="74" t="s">
        <v>15</v>
      </c>
      <c r="B8" s="75" t="s">
        <v>572</v>
      </c>
      <c r="C8" s="74" t="s">
        <v>1122</v>
      </c>
      <c r="D8" s="74" t="s">
        <v>32</v>
      </c>
      <c r="E8" s="76">
        <v>12</v>
      </c>
      <c r="F8" s="74">
        <v>1</v>
      </c>
      <c r="G8" s="69" t="s">
        <v>1123</v>
      </c>
      <c r="H8" s="67"/>
      <c r="I8" s="67"/>
      <c r="J8" s="67"/>
      <c r="K8" s="70"/>
      <c r="L8" s="67"/>
      <c r="M8" s="67"/>
      <c r="N8" s="71"/>
      <c r="O8" s="72"/>
      <c r="P8" s="73">
        <f t="shared" si="0"/>
        <v>0</v>
      </c>
      <c r="Q8" s="43">
        <f t="shared" ref="Q8:Q10" si="1">ROUND(N8*I8,2)</f>
        <v>0</v>
      </c>
      <c r="R8" s="41">
        <f t="shared" ref="R8:R10" si="2">ROUND(Q8*O8+Q8,2)</f>
        <v>0</v>
      </c>
    </row>
    <row r="9" spans="1:18" ht="60.75" customHeight="1">
      <c r="A9" s="67" t="s">
        <v>16</v>
      </c>
      <c r="B9" s="68" t="s">
        <v>573</v>
      </c>
      <c r="C9" s="67" t="s">
        <v>1101</v>
      </c>
      <c r="D9" s="67" t="s">
        <v>32</v>
      </c>
      <c r="E9" s="67">
        <v>30</v>
      </c>
      <c r="F9" s="67">
        <v>1</v>
      </c>
      <c r="G9" s="69" t="s">
        <v>1124</v>
      </c>
      <c r="H9" s="67"/>
      <c r="I9" s="67"/>
      <c r="J9" s="67"/>
      <c r="K9" s="70"/>
      <c r="L9" s="67"/>
      <c r="M9" s="67"/>
      <c r="N9" s="71"/>
      <c r="O9" s="72"/>
      <c r="P9" s="73">
        <f t="shared" si="0"/>
        <v>0</v>
      </c>
      <c r="Q9" s="43">
        <f t="shared" si="1"/>
        <v>0</v>
      </c>
      <c r="R9" s="41">
        <f t="shared" si="2"/>
        <v>0</v>
      </c>
    </row>
    <row r="10" spans="1:18" ht="66" customHeight="1">
      <c r="A10" s="67" t="s">
        <v>17</v>
      </c>
      <c r="B10" s="68" t="s">
        <v>1102</v>
      </c>
      <c r="C10" s="67" t="s">
        <v>1101</v>
      </c>
      <c r="D10" s="67" t="s">
        <v>32</v>
      </c>
      <c r="E10" s="67">
        <v>30</v>
      </c>
      <c r="F10" s="67">
        <v>1</v>
      </c>
      <c r="G10" s="69" t="s">
        <v>1119</v>
      </c>
      <c r="H10" s="67"/>
      <c r="I10" s="67"/>
      <c r="J10" s="67"/>
      <c r="K10" s="70"/>
      <c r="L10" s="67"/>
      <c r="M10" s="67"/>
      <c r="N10" s="71"/>
      <c r="O10" s="72"/>
      <c r="P10" s="73">
        <f t="shared" si="0"/>
        <v>0</v>
      </c>
      <c r="Q10" s="43">
        <f t="shared" si="1"/>
        <v>0</v>
      </c>
      <c r="R10" s="41">
        <f t="shared" si="2"/>
        <v>0</v>
      </c>
    </row>
    <row r="11" spans="1:18" ht="15" customHeight="1">
      <c r="A11" s="424" t="s">
        <v>1241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77">
        <f>SUM(Q6:Q10)</f>
        <v>0</v>
      </c>
      <c r="R11" s="77">
        <f>SUM(R6:R10)</f>
        <v>0</v>
      </c>
    </row>
    <row r="12" spans="1:18" ht="15" customHeight="1">
      <c r="A12" s="425" t="s">
        <v>1242</v>
      </c>
      <c r="B12" s="425"/>
      <c r="C12" s="425"/>
      <c r="D12" s="425"/>
      <c r="E12" s="425"/>
      <c r="F12" s="425"/>
      <c r="G12" s="425"/>
      <c r="H12" s="425"/>
      <c r="I12" s="425"/>
      <c r="J12" s="425"/>
      <c r="K12" s="425"/>
      <c r="L12" s="425"/>
      <c r="M12" s="425"/>
      <c r="N12" s="425"/>
      <c r="O12" s="425"/>
      <c r="P12" s="425"/>
      <c r="Q12" s="78">
        <f>0.7*Q11</f>
        <v>0</v>
      </c>
      <c r="R12" s="78">
        <f>0.7*R11</f>
        <v>0</v>
      </c>
    </row>
    <row r="13" spans="1:18">
      <c r="A13" s="426" t="s">
        <v>1235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78">
        <f>1.2*Q11</f>
        <v>0</v>
      </c>
      <c r="R13" s="78">
        <f>1.2*R11</f>
        <v>0</v>
      </c>
    </row>
    <row r="14" spans="1:18">
      <c r="A14" s="434" t="s">
        <v>35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</row>
    <row r="15" spans="1:18" ht="49.5" customHeight="1">
      <c r="A15" s="427" t="s">
        <v>1243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</row>
    <row r="16" spans="1:18" ht="47.25" customHeight="1">
      <c r="A16" s="427" t="s">
        <v>1244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</row>
    <row r="17" spans="1:18" ht="34.5" customHeight="1">
      <c r="A17" s="428" t="s">
        <v>1236</v>
      </c>
      <c r="B17" s="428"/>
      <c r="C17" s="428"/>
      <c r="D17" s="428"/>
      <c r="E17" s="428"/>
      <c r="F17" s="428" t="s">
        <v>1237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</row>
    <row r="18" spans="1:18" ht="29.25" customHeight="1">
      <c r="A18" s="429" t="s">
        <v>1238</v>
      </c>
      <c r="B18" s="429"/>
      <c r="C18" s="429"/>
      <c r="D18" s="429"/>
      <c r="E18" s="429"/>
      <c r="F18" s="429" t="s">
        <v>1239</v>
      </c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</row>
    <row r="19" spans="1:18" ht="44.25" customHeight="1">
      <c r="A19" s="428" t="s">
        <v>1240</v>
      </c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8"/>
      <c r="P19" s="428"/>
      <c r="Q19" s="428"/>
      <c r="R19" s="428"/>
    </row>
  </sheetData>
  <mergeCells count="14">
    <mergeCell ref="A19:R19"/>
    <mergeCell ref="A15:R15"/>
    <mergeCell ref="A16:R16"/>
    <mergeCell ref="A17:E17"/>
    <mergeCell ref="F17:R17"/>
    <mergeCell ref="A18:E18"/>
    <mergeCell ref="F18:R18"/>
    <mergeCell ref="A14:R14"/>
    <mergeCell ref="A1:R1"/>
    <mergeCell ref="A2:R2"/>
    <mergeCell ref="A3:R3"/>
    <mergeCell ref="A11:P11"/>
    <mergeCell ref="A12:P12"/>
    <mergeCell ref="A13:P13"/>
  </mergeCells>
  <pageMargins left="0.25" right="0.25" top="0.75" bottom="0.75" header="0.3" footer="0.3"/>
  <pageSetup paperSize="9" scale="49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6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6" sqref="G6:H7"/>
    </sheetView>
  </sheetViews>
  <sheetFormatPr defaultRowHeight="15"/>
  <cols>
    <col min="1" max="1" width="4.140625" style="38" customWidth="1"/>
    <col min="2" max="2" width="19" style="38" customWidth="1"/>
    <col min="3" max="3" width="7.42578125" style="38" customWidth="1"/>
    <col min="4" max="4" width="9.42578125" style="38" customWidth="1"/>
    <col min="5" max="5" width="12" style="38" customWidth="1"/>
    <col min="6" max="6" width="54.140625" style="38" customWidth="1"/>
    <col min="7" max="7" width="13.42578125" style="38" customWidth="1"/>
    <col min="8" max="8" width="21" style="38" customWidth="1"/>
    <col min="9" max="10" width="9.140625" style="38" customWidth="1"/>
    <col min="11" max="11" width="12.5703125" style="38" customWidth="1"/>
    <col min="12" max="12" width="11.28515625" style="38" customWidth="1"/>
    <col min="13" max="13" width="14.7109375" style="38" customWidth="1"/>
    <col min="14" max="14" width="5.85546875" style="38" customWidth="1"/>
    <col min="15" max="15" width="18.28515625" style="38" customWidth="1"/>
    <col min="16" max="16" width="15.28515625" style="38" customWidth="1"/>
    <col min="17" max="17" width="18" style="38" customWidth="1"/>
  </cols>
  <sheetData>
    <row r="1" spans="1:17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</row>
    <row r="2" spans="1:17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</row>
    <row r="3" spans="1:17" ht="27" customHeight="1">
      <c r="A3" s="463" t="s">
        <v>1175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</row>
    <row r="4" spans="1:17" ht="126" customHeight="1">
      <c r="A4" s="62" t="s">
        <v>0</v>
      </c>
      <c r="B4" s="62" t="s">
        <v>1</v>
      </c>
      <c r="C4" s="62" t="s">
        <v>2</v>
      </c>
      <c r="D4" s="63" t="s">
        <v>3</v>
      </c>
      <c r="E4" s="63" t="s">
        <v>36</v>
      </c>
      <c r="F4" s="39" t="s">
        <v>1205</v>
      </c>
      <c r="G4" s="63" t="s">
        <v>37</v>
      </c>
      <c r="H4" s="64" t="s">
        <v>38</v>
      </c>
      <c r="I4" s="63" t="s">
        <v>8</v>
      </c>
      <c r="J4" s="220" t="s">
        <v>9</v>
      </c>
      <c r="K4" s="62" t="s">
        <v>10</v>
      </c>
      <c r="L4" s="8" t="s">
        <v>1090</v>
      </c>
      <c r="M4" s="65" t="s">
        <v>11</v>
      </c>
      <c r="N4" s="65" t="s">
        <v>12</v>
      </c>
      <c r="O4" s="9" t="s">
        <v>49</v>
      </c>
      <c r="P4" s="10" t="s">
        <v>1197</v>
      </c>
      <c r="Q4" s="219" t="s">
        <v>1199</v>
      </c>
    </row>
    <row r="5" spans="1:17">
      <c r="A5" s="194" t="s">
        <v>13</v>
      </c>
      <c r="B5" s="194" t="s">
        <v>14</v>
      </c>
      <c r="C5" s="194" t="s">
        <v>15</v>
      </c>
      <c r="D5" s="194" t="s">
        <v>16</v>
      </c>
      <c r="E5" s="194" t="s">
        <v>17</v>
      </c>
      <c r="F5" s="194" t="s">
        <v>18</v>
      </c>
      <c r="G5" s="194" t="s">
        <v>19</v>
      </c>
      <c r="H5" s="194" t="s">
        <v>20</v>
      </c>
      <c r="I5" s="194" t="s">
        <v>21</v>
      </c>
      <c r="J5" s="194" t="s">
        <v>22</v>
      </c>
      <c r="K5" s="194" t="s">
        <v>23</v>
      </c>
      <c r="L5" s="194" t="s">
        <v>24</v>
      </c>
      <c r="M5" s="194" t="s">
        <v>25</v>
      </c>
      <c r="N5" s="194" t="s">
        <v>26</v>
      </c>
      <c r="O5" s="194" t="s">
        <v>27</v>
      </c>
      <c r="P5" s="194" t="s">
        <v>28</v>
      </c>
      <c r="Q5" s="194" t="s">
        <v>29</v>
      </c>
    </row>
    <row r="6" spans="1:17" ht="45.75" customHeight="1">
      <c r="A6" s="220" t="s">
        <v>13</v>
      </c>
      <c r="B6" s="24" t="s">
        <v>1174</v>
      </c>
      <c r="C6" s="196" t="s">
        <v>40</v>
      </c>
      <c r="D6" s="220" t="s">
        <v>32</v>
      </c>
      <c r="E6" s="220">
        <v>50</v>
      </c>
      <c r="F6" s="24" t="s">
        <v>1181</v>
      </c>
      <c r="G6" s="196"/>
      <c r="H6" s="196"/>
      <c r="I6" s="196"/>
      <c r="J6" s="196"/>
      <c r="K6" s="198"/>
      <c r="L6" s="198"/>
      <c r="M6" s="199"/>
      <c r="N6" s="200"/>
      <c r="O6" s="201">
        <f>ROUND(M6*N6+M6,2)</f>
        <v>0</v>
      </c>
      <c r="P6" s="43">
        <f>ROUND(M6*H6,2)</f>
        <v>0</v>
      </c>
      <c r="Q6" s="41">
        <f>ROUND(P6*N6+P6,2)</f>
        <v>0</v>
      </c>
    </row>
    <row r="7" spans="1:17" ht="56.25" customHeight="1">
      <c r="A7" s="220" t="s">
        <v>14</v>
      </c>
      <c r="B7" s="24" t="s">
        <v>708</v>
      </c>
      <c r="C7" s="196" t="s">
        <v>40</v>
      </c>
      <c r="D7" s="220" t="s">
        <v>32</v>
      </c>
      <c r="E7" s="220">
        <v>10</v>
      </c>
      <c r="F7" s="24" t="s">
        <v>1182</v>
      </c>
      <c r="G7" s="196"/>
      <c r="H7" s="196"/>
      <c r="I7" s="196"/>
      <c r="J7" s="196"/>
      <c r="K7" s="198"/>
      <c r="L7" s="198"/>
      <c r="M7" s="199"/>
      <c r="N7" s="200"/>
      <c r="O7" s="201">
        <f>ROUND(M7*N7+M7,2)</f>
        <v>0</v>
      </c>
      <c r="P7" s="43">
        <f>ROUND(M7*H7,2)</f>
        <v>0</v>
      </c>
      <c r="Q7" s="41">
        <f>ROUND(P7*N7+P7,2)</f>
        <v>0</v>
      </c>
    </row>
    <row r="8" spans="1:17" ht="15" customHeight="1">
      <c r="A8" s="424" t="s">
        <v>1245</v>
      </c>
      <c r="B8" s="424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3">
        <f>SUM(P6:P7)</f>
        <v>0</v>
      </c>
      <c r="Q8" s="202">
        <f>SUM(Q6:Q7)</f>
        <v>0</v>
      </c>
    </row>
    <row r="9" spans="1:17" ht="15" customHeight="1">
      <c r="A9" s="424" t="s">
        <v>1247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203">
        <f>0.7*P8</f>
        <v>0</v>
      </c>
      <c r="Q9" s="203">
        <f>0.7*Q8</f>
        <v>0</v>
      </c>
    </row>
    <row r="10" spans="1:17">
      <c r="A10" s="453" t="s">
        <v>1235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203">
        <f>1.2*P8</f>
        <v>0</v>
      </c>
      <c r="Q10" s="203">
        <f>1.2*Q8</f>
        <v>0</v>
      </c>
    </row>
    <row r="11" spans="1:17">
      <c r="A11" s="465" t="s">
        <v>43</v>
      </c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5"/>
    </row>
    <row r="12" spans="1:17" ht="49.5" customHeight="1">
      <c r="A12" s="427" t="s">
        <v>1243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</row>
    <row r="13" spans="1:17" ht="47.25" customHeight="1">
      <c r="A13" s="427" t="s">
        <v>1244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</row>
    <row r="14" spans="1:17" ht="34.5" customHeight="1">
      <c r="A14" s="428" t="s">
        <v>1236</v>
      </c>
      <c r="B14" s="428"/>
      <c r="C14" s="428"/>
      <c r="D14" s="428"/>
      <c r="E14" s="428"/>
      <c r="F14" s="428" t="s">
        <v>1237</v>
      </c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8"/>
    </row>
    <row r="15" spans="1:17" ht="29.25" customHeight="1">
      <c r="A15" s="429" t="s">
        <v>1238</v>
      </c>
      <c r="B15" s="429"/>
      <c r="C15" s="429"/>
      <c r="D15" s="429"/>
      <c r="E15" s="429"/>
      <c r="F15" s="428" t="s">
        <v>1239</v>
      </c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28"/>
    </row>
    <row r="16" spans="1:17" ht="44.25" customHeight="1">
      <c r="A16" s="427" t="s">
        <v>1240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</row>
  </sheetData>
  <mergeCells count="14">
    <mergeCell ref="A14:E14"/>
    <mergeCell ref="F14:Q14"/>
    <mergeCell ref="A15:E15"/>
    <mergeCell ref="F15:Q15"/>
    <mergeCell ref="A16:Q16"/>
    <mergeCell ref="A12:Q12"/>
    <mergeCell ref="A13:Q13"/>
    <mergeCell ref="A11:Q11"/>
    <mergeCell ref="A1:Q1"/>
    <mergeCell ref="A2:Q2"/>
    <mergeCell ref="A3:Q3"/>
    <mergeCell ref="A8:O8"/>
    <mergeCell ref="A9:O9"/>
    <mergeCell ref="A10:O10"/>
  </mergeCells>
  <pageMargins left="0.25" right="0.25" top="0.75" bottom="0.75" header="0.3" footer="0.3"/>
  <pageSetup paperSize="9" scale="5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37"/>
  <sheetViews>
    <sheetView view="pageBreakPreview" zoomScaleNormal="100" zoomScaleSheetLayoutView="100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N6" sqref="N6:O9"/>
    </sheetView>
  </sheetViews>
  <sheetFormatPr defaultRowHeight="15"/>
  <cols>
    <col min="1" max="1" width="5.28515625" style="38" customWidth="1"/>
    <col min="2" max="2" width="20.85546875" style="38" customWidth="1"/>
    <col min="3" max="3" width="9.140625" style="38"/>
    <col min="4" max="4" width="6" style="38" customWidth="1"/>
    <col min="5" max="5" width="21" style="38" customWidth="1"/>
    <col min="6" max="6" width="15.140625" style="38" customWidth="1"/>
    <col min="7" max="7" width="62.7109375" style="38" customWidth="1"/>
    <col min="8" max="8" width="13.5703125" style="38" customWidth="1"/>
    <col min="9" max="9" width="20.28515625" style="38" customWidth="1"/>
    <col min="10" max="11" width="9.140625" style="38" customWidth="1"/>
    <col min="12" max="12" width="13.28515625" style="38" customWidth="1"/>
    <col min="13" max="13" width="13" style="38" customWidth="1"/>
    <col min="14" max="14" width="22.5703125" style="38" customWidth="1"/>
    <col min="15" max="15" width="5.140625" style="38" customWidth="1"/>
    <col min="16" max="16" width="23.140625" style="38" customWidth="1"/>
    <col min="17" max="17" width="15.140625" style="38" customWidth="1"/>
    <col min="18" max="18" width="16.4257812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35" t="s">
        <v>1022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6"/>
    </row>
    <row r="4" spans="1:18" ht="133.5" customHeight="1">
      <c r="A4" s="62" t="s">
        <v>0</v>
      </c>
      <c r="B4" s="62" t="s">
        <v>1</v>
      </c>
      <c r="C4" s="62" t="s">
        <v>2</v>
      </c>
      <c r="D4" s="63" t="s">
        <v>3</v>
      </c>
      <c r="E4" s="5" t="s">
        <v>1249</v>
      </c>
      <c r="F4" s="63" t="s">
        <v>5</v>
      </c>
      <c r="G4" s="39" t="s">
        <v>1205</v>
      </c>
      <c r="H4" s="63" t="s">
        <v>6</v>
      </c>
      <c r="I4" s="64" t="s">
        <v>7</v>
      </c>
      <c r="J4" s="63" t="s">
        <v>8</v>
      </c>
      <c r="K4" s="16" t="s">
        <v>9</v>
      </c>
      <c r="L4" s="62" t="s">
        <v>10</v>
      </c>
      <c r="M4" s="8" t="s">
        <v>1090</v>
      </c>
      <c r="N4" s="65" t="s">
        <v>11</v>
      </c>
      <c r="O4" s="65" t="s">
        <v>12</v>
      </c>
      <c r="P4" s="9" t="s">
        <v>1194</v>
      </c>
      <c r="Q4" s="10" t="s">
        <v>1196</v>
      </c>
      <c r="R4" s="11" t="s">
        <v>1198</v>
      </c>
    </row>
    <row r="5" spans="1:18">
      <c r="A5" s="66" t="s">
        <v>13</v>
      </c>
      <c r="B5" s="66" t="s">
        <v>14</v>
      </c>
      <c r="C5" s="66" t="s">
        <v>15</v>
      </c>
      <c r="D5" s="66" t="s">
        <v>16</v>
      </c>
      <c r="E5" s="66" t="s">
        <v>17</v>
      </c>
      <c r="F5" s="66" t="s">
        <v>18</v>
      </c>
      <c r="G5" s="66" t="s">
        <v>19</v>
      </c>
      <c r="H5" s="66" t="s">
        <v>20</v>
      </c>
      <c r="I5" s="66" t="s">
        <v>21</v>
      </c>
      <c r="J5" s="66" t="s">
        <v>22</v>
      </c>
      <c r="K5" s="66" t="s">
        <v>23</v>
      </c>
      <c r="L5" s="66" t="s">
        <v>24</v>
      </c>
      <c r="M5" s="66" t="s">
        <v>25</v>
      </c>
      <c r="N5" s="66" t="s">
        <v>26</v>
      </c>
      <c r="O5" s="66" t="s">
        <v>27</v>
      </c>
      <c r="P5" s="66" t="s">
        <v>28</v>
      </c>
      <c r="Q5" s="66" t="s">
        <v>29</v>
      </c>
      <c r="R5" s="66" t="s">
        <v>198</v>
      </c>
    </row>
    <row r="6" spans="1:18" ht="90.75" customHeight="1">
      <c r="A6" s="67" t="s">
        <v>13</v>
      </c>
      <c r="B6" s="68" t="s">
        <v>30</v>
      </c>
      <c r="C6" s="67" t="s">
        <v>31</v>
      </c>
      <c r="D6" s="67" t="s">
        <v>32</v>
      </c>
      <c r="E6" s="67">
        <v>6</v>
      </c>
      <c r="F6" s="67">
        <v>1</v>
      </c>
      <c r="G6" s="79" t="s">
        <v>1104</v>
      </c>
      <c r="H6" s="67"/>
      <c r="I6" s="67"/>
      <c r="J6" s="67"/>
      <c r="K6" s="67"/>
      <c r="L6" s="67"/>
      <c r="M6" s="67"/>
      <c r="N6" s="80"/>
      <c r="O6" s="81"/>
      <c r="P6" s="73">
        <f>ROUND(N6*O6+N6,2)</f>
        <v>0</v>
      </c>
      <c r="Q6" s="43">
        <f>ROUND(N6*I6,2)</f>
        <v>0</v>
      </c>
      <c r="R6" s="41">
        <f>ROUND(Q6*O6+Q6,2)</f>
        <v>0</v>
      </c>
    </row>
    <row r="7" spans="1:18" ht="97.5" customHeight="1">
      <c r="A7" s="74" t="s">
        <v>14</v>
      </c>
      <c r="B7" s="75" t="s">
        <v>33</v>
      </c>
      <c r="C7" s="74" t="s">
        <v>34</v>
      </c>
      <c r="D7" s="74" t="s">
        <v>32</v>
      </c>
      <c r="E7" s="74">
        <v>12</v>
      </c>
      <c r="F7" s="74">
        <v>1</v>
      </c>
      <c r="G7" s="82" t="s">
        <v>1105</v>
      </c>
      <c r="H7" s="74"/>
      <c r="I7" s="67"/>
      <c r="J7" s="74"/>
      <c r="K7" s="74"/>
      <c r="L7" s="74"/>
      <c r="M7" s="74"/>
      <c r="N7" s="83"/>
      <c r="O7" s="84"/>
      <c r="P7" s="73">
        <f t="shared" ref="P7:P9" si="0">ROUND(N7*O7+N7,2)</f>
        <v>0</v>
      </c>
      <c r="Q7" s="85">
        <f>ROUND(N7*I7,2)</f>
        <v>0</v>
      </c>
      <c r="R7" s="86">
        <f>ROUND(Q7*O7+Q7,2)</f>
        <v>0</v>
      </c>
    </row>
    <row r="8" spans="1:18" ht="93.75" customHeight="1">
      <c r="A8" s="74" t="s">
        <v>15</v>
      </c>
      <c r="B8" s="75" t="s">
        <v>33</v>
      </c>
      <c r="C8" s="74" t="s">
        <v>34</v>
      </c>
      <c r="D8" s="74" t="s">
        <v>32</v>
      </c>
      <c r="E8" s="74">
        <v>6</v>
      </c>
      <c r="F8" s="74">
        <v>1</v>
      </c>
      <c r="G8" s="82" t="s">
        <v>1106</v>
      </c>
      <c r="H8" s="74"/>
      <c r="I8" s="67"/>
      <c r="J8" s="74"/>
      <c r="K8" s="74"/>
      <c r="L8" s="74"/>
      <c r="M8" s="74"/>
      <c r="N8" s="83"/>
      <c r="O8" s="84"/>
      <c r="P8" s="73">
        <f t="shared" si="0"/>
        <v>0</v>
      </c>
      <c r="Q8" s="85">
        <f>ROUND(N8*I8,2)</f>
        <v>0</v>
      </c>
      <c r="R8" s="86">
        <f>ROUND(Q8*O8+Q8,2)</f>
        <v>0</v>
      </c>
    </row>
    <row r="9" spans="1:18" ht="84" customHeight="1">
      <c r="A9" s="74" t="s">
        <v>16</v>
      </c>
      <c r="B9" s="75" t="s">
        <v>33</v>
      </c>
      <c r="C9" s="74" t="s">
        <v>1107</v>
      </c>
      <c r="D9" s="74" t="s">
        <v>32</v>
      </c>
      <c r="E9" s="74">
        <v>6</v>
      </c>
      <c r="F9" s="74">
        <v>1</v>
      </c>
      <c r="G9" s="87" t="s">
        <v>1108</v>
      </c>
      <c r="H9" s="74"/>
      <c r="I9" s="67"/>
      <c r="J9" s="74"/>
      <c r="K9" s="74"/>
      <c r="L9" s="74"/>
      <c r="M9" s="74"/>
      <c r="N9" s="83"/>
      <c r="O9" s="84"/>
      <c r="P9" s="73">
        <f t="shared" si="0"/>
        <v>0</v>
      </c>
      <c r="Q9" s="85">
        <f>ROUND(N9*I9,2)</f>
        <v>0</v>
      </c>
      <c r="R9" s="86">
        <f>ROUND(Q9*O9+Q9,2)</f>
        <v>0</v>
      </c>
    </row>
    <row r="10" spans="1:18" ht="24" customHeight="1">
      <c r="A10" s="424" t="s">
        <v>1241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77">
        <f>SUM(Q6:Q9)</f>
        <v>0</v>
      </c>
      <c r="R10" s="77">
        <f>SUM(R6:R9)</f>
        <v>0</v>
      </c>
    </row>
    <row r="11" spans="1:18" ht="15" customHeight="1">
      <c r="A11" s="425" t="s">
        <v>1242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89">
        <f>0.7*Q10</f>
        <v>0</v>
      </c>
      <c r="R11" s="89">
        <f>0.7*R10</f>
        <v>0</v>
      </c>
    </row>
    <row r="12" spans="1:18">
      <c r="A12" s="426" t="s">
        <v>1235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89">
        <f>1.2*Q10</f>
        <v>0</v>
      </c>
      <c r="R12" s="89">
        <f>1.2*R10</f>
        <v>0</v>
      </c>
    </row>
    <row r="13" spans="1:18">
      <c r="A13" s="437" t="s">
        <v>35</v>
      </c>
      <c r="B13" s="437"/>
      <c r="C13" s="437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</row>
    <row r="14" spans="1:18" ht="49.5" customHeight="1">
      <c r="A14" s="427" t="s">
        <v>1243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</row>
    <row r="15" spans="1:18" ht="47.25" customHeight="1">
      <c r="A15" s="427" t="s">
        <v>1244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</row>
    <row r="16" spans="1:18" ht="34.5" customHeight="1">
      <c r="A16" s="428" t="s">
        <v>1236</v>
      </c>
      <c r="B16" s="428"/>
      <c r="C16" s="428"/>
      <c r="D16" s="428"/>
      <c r="E16" s="428"/>
      <c r="F16" s="428" t="s">
        <v>1237</v>
      </c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</row>
    <row r="17" spans="1:18" ht="29.25" customHeight="1">
      <c r="A17" s="429" t="s">
        <v>1238</v>
      </c>
      <c r="B17" s="429"/>
      <c r="C17" s="429"/>
      <c r="D17" s="429"/>
      <c r="E17" s="429"/>
      <c r="F17" s="429" t="s">
        <v>1239</v>
      </c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</row>
    <row r="18" spans="1:18" ht="44.25" customHeight="1">
      <c r="A18" s="428" t="s">
        <v>1240</v>
      </c>
      <c r="B18" s="428"/>
      <c r="C18" s="428"/>
      <c r="D18" s="428"/>
      <c r="E18" s="428"/>
      <c r="F18" s="428"/>
      <c r="G18" s="428"/>
      <c r="H18" s="428"/>
      <c r="I18" s="428"/>
      <c r="J18" s="428"/>
      <c r="K18" s="428"/>
      <c r="L18" s="428"/>
      <c r="M18" s="428"/>
      <c r="N18" s="428"/>
      <c r="O18" s="428"/>
      <c r="P18" s="428"/>
      <c r="Q18" s="428"/>
      <c r="R18" s="428"/>
    </row>
    <row r="21" spans="1:18">
      <c r="G21" s="90"/>
    </row>
    <row r="22" spans="1:18">
      <c r="G22" s="90"/>
    </row>
    <row r="23" spans="1:18">
      <c r="G23" s="90"/>
    </row>
    <row r="24" spans="1:18">
      <c r="G24" s="90"/>
    </row>
    <row r="37" spans="10:10">
      <c r="J37" s="91"/>
    </row>
  </sheetData>
  <mergeCells count="14">
    <mergeCell ref="A18:R18"/>
    <mergeCell ref="A14:R14"/>
    <mergeCell ref="A15:R15"/>
    <mergeCell ref="A16:E16"/>
    <mergeCell ref="F16:R16"/>
    <mergeCell ref="A17:E17"/>
    <mergeCell ref="F17:R17"/>
    <mergeCell ref="A13:R13"/>
    <mergeCell ref="A1:R1"/>
    <mergeCell ref="A2:R2"/>
    <mergeCell ref="A3:R3"/>
    <mergeCell ref="A11:P11"/>
    <mergeCell ref="A12:P12"/>
    <mergeCell ref="A10:P10"/>
  </mergeCells>
  <pageMargins left="0.25" right="0.25" top="0.75" bottom="0.75" header="0.3" footer="0.3"/>
  <pageSetup paperSize="9" scale="4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"/>
  <sheetViews>
    <sheetView view="pageBreakPreview" zoomScaleNormal="100" zoomScaleSheetLayoutView="10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S1" sqref="S1:S1048576"/>
    </sheetView>
  </sheetViews>
  <sheetFormatPr defaultRowHeight="15"/>
  <cols>
    <col min="1" max="1" width="5.28515625" style="38" customWidth="1"/>
    <col min="2" max="2" width="22.5703125" style="38" customWidth="1"/>
    <col min="3" max="3" width="13.85546875" style="38" customWidth="1"/>
    <col min="4" max="4" width="11" style="38" customWidth="1"/>
    <col min="5" max="5" width="15.140625" style="38" customWidth="1"/>
    <col min="6" max="6" width="16.28515625" style="38" customWidth="1"/>
    <col min="7" max="7" width="53.85546875" style="38" customWidth="1"/>
    <col min="8" max="8" width="15.42578125" style="38" customWidth="1"/>
    <col min="9" max="9" width="28.42578125" style="38" customWidth="1"/>
    <col min="10" max="10" width="13" style="38" customWidth="1"/>
    <col min="11" max="11" width="9.140625" style="38" customWidth="1"/>
    <col min="12" max="12" width="10.42578125" style="38" customWidth="1"/>
    <col min="13" max="13" width="13.140625" style="38" customWidth="1"/>
    <col min="14" max="14" width="13.85546875" style="38" customWidth="1"/>
    <col min="15" max="15" width="6.28515625" style="38" customWidth="1"/>
    <col min="16" max="16" width="26" style="38" customWidth="1"/>
    <col min="17" max="17" width="16.85546875" style="38" customWidth="1"/>
    <col min="18" max="18" width="15.710937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1024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20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6</v>
      </c>
      <c r="I4" s="7" t="s">
        <v>7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92" t="s">
        <v>198</v>
      </c>
    </row>
    <row r="6" spans="1:18" ht="49.5" customHeight="1">
      <c r="A6" s="6" t="s">
        <v>13</v>
      </c>
      <c r="B6" s="93" t="s">
        <v>100</v>
      </c>
      <c r="C6" s="6" t="s">
        <v>101</v>
      </c>
      <c r="D6" s="6" t="s">
        <v>32</v>
      </c>
      <c r="E6" s="6">
        <v>20</v>
      </c>
      <c r="F6" s="6">
        <v>1</v>
      </c>
      <c r="G6" s="14" t="s">
        <v>102</v>
      </c>
      <c r="H6" s="6"/>
      <c r="I6" s="6"/>
      <c r="J6" s="6"/>
      <c r="K6" s="6"/>
      <c r="L6" s="6"/>
      <c r="M6" s="6"/>
      <c r="N6" s="94"/>
      <c r="O6" s="95"/>
      <c r="P6" s="43">
        <f>ROUND(N6*O6+N6,2)</f>
        <v>0</v>
      </c>
      <c r="Q6" s="43">
        <f>ROUND(N6*I6,2)</f>
        <v>0</v>
      </c>
      <c r="R6" s="96">
        <f>ROUND(Q6*O6+Q6,2)</f>
        <v>0</v>
      </c>
    </row>
    <row r="7" spans="1:18" ht="42.75" customHeight="1">
      <c r="A7" s="6" t="s">
        <v>14</v>
      </c>
      <c r="B7" s="93" t="s">
        <v>100</v>
      </c>
      <c r="C7" s="6" t="s">
        <v>103</v>
      </c>
      <c r="D7" s="6" t="s">
        <v>32</v>
      </c>
      <c r="E7" s="6">
        <v>20</v>
      </c>
      <c r="F7" s="6">
        <v>1</v>
      </c>
      <c r="G7" s="14" t="s">
        <v>104</v>
      </c>
      <c r="H7" s="6"/>
      <c r="I7" s="6"/>
      <c r="J7" s="6"/>
      <c r="K7" s="6"/>
      <c r="L7" s="6"/>
      <c r="M7" s="6"/>
      <c r="N7" s="94"/>
      <c r="O7" s="95"/>
      <c r="P7" s="43">
        <f t="shared" ref="P7:P14" si="0">ROUND(N7*O7+N7,2)</f>
        <v>0</v>
      </c>
      <c r="Q7" s="43">
        <f t="shared" ref="Q7:Q14" si="1">ROUND(N7*I7,2)</f>
        <v>0</v>
      </c>
      <c r="R7" s="96">
        <f t="shared" ref="R7:R14" si="2">ROUND(Q7*O7+Q7,2)</f>
        <v>0</v>
      </c>
    </row>
    <row r="8" spans="1:18" ht="32.25" customHeight="1">
      <c r="A8" s="6" t="s">
        <v>15</v>
      </c>
      <c r="B8" s="93" t="s">
        <v>100</v>
      </c>
      <c r="C8" s="6" t="s">
        <v>105</v>
      </c>
      <c r="D8" s="6" t="s">
        <v>32</v>
      </c>
      <c r="E8" s="6">
        <v>20</v>
      </c>
      <c r="F8" s="6">
        <v>1</v>
      </c>
      <c r="G8" s="14" t="s">
        <v>106</v>
      </c>
      <c r="H8" s="6"/>
      <c r="I8" s="6"/>
      <c r="J8" s="6"/>
      <c r="K8" s="6"/>
      <c r="L8" s="6"/>
      <c r="M8" s="6"/>
      <c r="N8" s="94"/>
      <c r="O8" s="95"/>
      <c r="P8" s="43">
        <f t="shared" si="0"/>
        <v>0</v>
      </c>
      <c r="Q8" s="43">
        <f t="shared" si="1"/>
        <v>0</v>
      </c>
      <c r="R8" s="96">
        <f t="shared" si="2"/>
        <v>0</v>
      </c>
    </row>
    <row r="9" spans="1:18">
      <c r="A9" s="6" t="s">
        <v>16</v>
      </c>
      <c r="B9" s="93" t="s">
        <v>107</v>
      </c>
      <c r="C9" s="6" t="s">
        <v>108</v>
      </c>
      <c r="D9" s="6" t="s">
        <v>32</v>
      </c>
      <c r="E9" s="6">
        <v>5</v>
      </c>
      <c r="F9" s="6">
        <v>1</v>
      </c>
      <c r="G9" s="14" t="s">
        <v>107</v>
      </c>
      <c r="H9" s="6"/>
      <c r="I9" s="6"/>
      <c r="J9" s="6"/>
      <c r="K9" s="6"/>
      <c r="L9" s="6"/>
      <c r="M9" s="6"/>
      <c r="N9" s="97"/>
      <c r="O9" s="95"/>
      <c r="P9" s="43">
        <f t="shared" si="0"/>
        <v>0</v>
      </c>
      <c r="Q9" s="43">
        <f t="shared" si="1"/>
        <v>0</v>
      </c>
      <c r="R9" s="96">
        <f t="shared" si="2"/>
        <v>0</v>
      </c>
    </row>
    <row r="10" spans="1:18" ht="68.25" customHeight="1">
      <c r="A10" s="6" t="s">
        <v>17</v>
      </c>
      <c r="B10" s="93" t="s">
        <v>109</v>
      </c>
      <c r="C10" s="6" t="s">
        <v>110</v>
      </c>
      <c r="D10" s="6" t="s">
        <v>32</v>
      </c>
      <c r="E10" s="6">
        <v>17</v>
      </c>
      <c r="F10" s="6">
        <v>1</v>
      </c>
      <c r="G10" s="14" t="s">
        <v>111</v>
      </c>
      <c r="H10" s="6"/>
      <c r="I10" s="6"/>
      <c r="J10" s="6"/>
      <c r="K10" s="6"/>
      <c r="L10" s="6"/>
      <c r="M10" s="6"/>
      <c r="N10" s="97"/>
      <c r="O10" s="95"/>
      <c r="P10" s="43">
        <f t="shared" si="0"/>
        <v>0</v>
      </c>
      <c r="Q10" s="43">
        <f t="shared" si="1"/>
        <v>0</v>
      </c>
      <c r="R10" s="96">
        <f t="shared" si="2"/>
        <v>0</v>
      </c>
    </row>
    <row r="11" spans="1:18" ht="72" customHeight="1">
      <c r="A11" s="6" t="s">
        <v>18</v>
      </c>
      <c r="B11" s="93" t="s">
        <v>109</v>
      </c>
      <c r="C11" s="6" t="s">
        <v>112</v>
      </c>
      <c r="D11" s="6" t="s">
        <v>32</v>
      </c>
      <c r="E11" s="6">
        <v>21</v>
      </c>
      <c r="F11" s="6">
        <v>1</v>
      </c>
      <c r="G11" s="14" t="s">
        <v>1207</v>
      </c>
      <c r="H11" s="6"/>
      <c r="I11" s="6"/>
      <c r="J11" s="6"/>
      <c r="K11" s="6"/>
      <c r="L11" s="6"/>
      <c r="M11" s="6"/>
      <c r="N11" s="97"/>
      <c r="O11" s="95"/>
      <c r="P11" s="43">
        <f t="shared" si="0"/>
        <v>0</v>
      </c>
      <c r="Q11" s="43">
        <f t="shared" si="1"/>
        <v>0</v>
      </c>
      <c r="R11" s="96">
        <f t="shared" si="2"/>
        <v>0</v>
      </c>
    </row>
    <row r="12" spans="1:18" ht="66" customHeight="1">
      <c r="A12" s="6" t="s">
        <v>19</v>
      </c>
      <c r="B12" s="93" t="s">
        <v>109</v>
      </c>
      <c r="C12" s="219" t="s">
        <v>1250</v>
      </c>
      <c r="D12" s="6" t="s">
        <v>32</v>
      </c>
      <c r="E12" s="6">
        <v>5</v>
      </c>
      <c r="F12" s="6">
        <v>1</v>
      </c>
      <c r="G12" s="14" t="s">
        <v>1207</v>
      </c>
      <c r="H12" s="6"/>
      <c r="I12" s="6"/>
      <c r="J12" s="6"/>
      <c r="K12" s="6"/>
      <c r="L12" s="6"/>
      <c r="M12" s="6"/>
      <c r="N12" s="97"/>
      <c r="O12" s="95"/>
      <c r="P12" s="43">
        <f t="shared" si="0"/>
        <v>0</v>
      </c>
      <c r="Q12" s="43">
        <f t="shared" si="1"/>
        <v>0</v>
      </c>
      <c r="R12" s="96">
        <f t="shared" si="2"/>
        <v>0</v>
      </c>
    </row>
    <row r="13" spans="1:18" ht="30.75" customHeight="1">
      <c r="A13" s="6" t="s">
        <v>20</v>
      </c>
      <c r="B13" s="93" t="s">
        <v>113</v>
      </c>
      <c r="C13" s="6" t="s">
        <v>114</v>
      </c>
      <c r="D13" s="6" t="s">
        <v>32</v>
      </c>
      <c r="E13" s="6">
        <v>25</v>
      </c>
      <c r="F13" s="6">
        <v>1</v>
      </c>
      <c r="G13" s="14" t="s">
        <v>115</v>
      </c>
      <c r="H13" s="6"/>
      <c r="I13" s="6"/>
      <c r="J13" s="6"/>
      <c r="K13" s="6"/>
      <c r="L13" s="6"/>
      <c r="M13" s="6"/>
      <c r="N13" s="97"/>
      <c r="O13" s="95"/>
      <c r="P13" s="43">
        <f t="shared" si="0"/>
        <v>0</v>
      </c>
      <c r="Q13" s="43">
        <f t="shared" si="1"/>
        <v>0</v>
      </c>
      <c r="R13" s="96">
        <f t="shared" si="2"/>
        <v>0</v>
      </c>
    </row>
    <row r="14" spans="1:18" ht="37.5" customHeight="1">
      <c r="A14" s="6" t="s">
        <v>21</v>
      </c>
      <c r="B14" s="93" t="s">
        <v>113</v>
      </c>
      <c r="C14" s="6" t="s">
        <v>116</v>
      </c>
      <c r="D14" s="6" t="s">
        <v>32</v>
      </c>
      <c r="E14" s="6">
        <v>19</v>
      </c>
      <c r="F14" s="6">
        <v>1</v>
      </c>
      <c r="G14" s="14" t="s">
        <v>115</v>
      </c>
      <c r="H14" s="6"/>
      <c r="I14" s="6"/>
      <c r="J14" s="6"/>
      <c r="K14" s="6"/>
      <c r="L14" s="6"/>
      <c r="M14" s="6"/>
      <c r="N14" s="97"/>
      <c r="O14" s="95"/>
      <c r="P14" s="43">
        <f t="shared" si="0"/>
        <v>0</v>
      </c>
      <c r="Q14" s="43">
        <f t="shared" si="1"/>
        <v>0</v>
      </c>
      <c r="R14" s="96">
        <f t="shared" si="2"/>
        <v>0</v>
      </c>
    </row>
    <row r="15" spans="1:18" ht="24" customHeight="1">
      <c r="A15" s="424" t="s">
        <v>1241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3">
        <f>SUM(Q6:Q14)</f>
        <v>0</v>
      </c>
      <c r="R15" s="98">
        <f>SUM(R6:R14)</f>
        <v>0</v>
      </c>
    </row>
    <row r="16" spans="1:18" ht="24" customHeight="1">
      <c r="A16" s="425" t="s">
        <v>1242</v>
      </c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99">
        <f>0.7*Q15</f>
        <v>0</v>
      </c>
      <c r="R16" s="100">
        <f>0.7*R15</f>
        <v>0</v>
      </c>
    </row>
    <row r="17" spans="1:18" ht="24" customHeight="1">
      <c r="A17" s="426" t="s">
        <v>1235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99">
        <f>1.2*Q15</f>
        <v>0</v>
      </c>
      <c r="R17" s="100">
        <f>1.2*R15</f>
        <v>0</v>
      </c>
    </row>
    <row r="18" spans="1:18" ht="24" customHeight="1">
      <c r="A18" s="438" t="s">
        <v>35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</row>
    <row r="19" spans="1:18" ht="49.5" customHeight="1">
      <c r="A19" s="427" t="s">
        <v>1243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</row>
    <row r="20" spans="1:18" ht="47.25" customHeight="1">
      <c r="A20" s="427" t="s">
        <v>1244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</row>
    <row r="21" spans="1:18" ht="34.5" customHeight="1">
      <c r="A21" s="428" t="s">
        <v>1236</v>
      </c>
      <c r="B21" s="428"/>
      <c r="C21" s="428"/>
      <c r="D21" s="428"/>
      <c r="E21" s="428"/>
      <c r="F21" s="428" t="s">
        <v>1237</v>
      </c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</row>
    <row r="22" spans="1:18" ht="29.25" customHeight="1">
      <c r="A22" s="429" t="s">
        <v>1238</v>
      </c>
      <c r="B22" s="429"/>
      <c r="C22" s="429"/>
      <c r="D22" s="429"/>
      <c r="E22" s="429"/>
      <c r="F22" s="429" t="s">
        <v>1239</v>
      </c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</row>
    <row r="23" spans="1:18" ht="44.25" customHeight="1">
      <c r="A23" s="428" t="s">
        <v>1240</v>
      </c>
      <c r="B23" s="428"/>
      <c r="C23" s="428"/>
      <c r="D23" s="428"/>
      <c r="E23" s="428"/>
      <c r="F23" s="428"/>
      <c r="G23" s="428"/>
      <c r="H23" s="428"/>
      <c r="I23" s="428"/>
      <c r="J23" s="428"/>
      <c r="K23" s="428"/>
      <c r="L23" s="428"/>
      <c r="M23" s="428"/>
      <c r="N23" s="428"/>
      <c r="O23" s="428"/>
      <c r="P23" s="428"/>
      <c r="Q23" s="428"/>
      <c r="R23" s="428"/>
    </row>
  </sheetData>
  <mergeCells count="14">
    <mergeCell ref="A23:R23"/>
    <mergeCell ref="A19:R19"/>
    <mergeCell ref="A20:R20"/>
    <mergeCell ref="A21:E21"/>
    <mergeCell ref="F21:R21"/>
    <mergeCell ref="A22:E22"/>
    <mergeCell ref="F22:R22"/>
    <mergeCell ref="A18:R18"/>
    <mergeCell ref="A1:R1"/>
    <mergeCell ref="A2:R2"/>
    <mergeCell ref="A3:R3"/>
    <mergeCell ref="A15:P15"/>
    <mergeCell ref="A16:P16"/>
    <mergeCell ref="A17:P17"/>
  </mergeCells>
  <pageMargins left="0.25" right="0.25" top="0.75" bottom="0.75" header="0.3" footer="0.3"/>
  <pageSetup paperSize="9" scale="4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4"/>
  <sheetViews>
    <sheetView view="pageBreakPreview" zoomScaleNormal="100" zoomScaleSheetLayoutView="100" workbookViewId="0">
      <pane xSplit="2" ySplit="3" topLeftCell="H27" activePane="bottomRight" state="frozen"/>
      <selection pane="topRight" activeCell="C1" sqref="C1"/>
      <selection pane="bottomLeft" activeCell="A4" sqref="A4"/>
      <selection pane="bottomRight" activeCell="N6" sqref="N6:O33"/>
    </sheetView>
  </sheetViews>
  <sheetFormatPr defaultRowHeight="15"/>
  <cols>
    <col min="1" max="1" width="6.140625" style="38" customWidth="1"/>
    <col min="2" max="2" width="23.7109375" style="38" customWidth="1"/>
    <col min="3" max="3" width="26" style="38" customWidth="1"/>
    <col min="4" max="4" width="8.85546875" style="38" customWidth="1"/>
    <col min="5" max="5" width="17.5703125" style="38" customWidth="1"/>
    <col min="6" max="6" width="13.85546875" style="38" customWidth="1"/>
    <col min="7" max="7" width="67.140625" style="38" customWidth="1"/>
    <col min="8" max="8" width="12.28515625" style="38" customWidth="1"/>
    <col min="9" max="9" width="29.7109375" style="38" customWidth="1"/>
    <col min="10" max="10" width="19" style="38" customWidth="1"/>
    <col min="11" max="11" width="13.5703125" style="38" customWidth="1"/>
    <col min="12" max="12" width="12.5703125" style="38" customWidth="1"/>
    <col min="13" max="13" width="13.28515625" style="38" customWidth="1"/>
    <col min="14" max="14" width="21.42578125" style="38" customWidth="1"/>
    <col min="15" max="15" width="7.140625" style="38" customWidth="1"/>
    <col min="16" max="16" width="23.5703125" style="38" customWidth="1"/>
    <col min="17" max="17" width="14.5703125" style="38" customWidth="1"/>
    <col min="18" max="18" width="16.570312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1021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1026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90.75" customHeight="1">
      <c r="A4" s="4" t="s">
        <v>0</v>
      </c>
      <c r="B4" s="4" t="s">
        <v>168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1208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744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39.75" customHeight="1">
      <c r="A6" s="101" t="s">
        <v>13</v>
      </c>
      <c r="B6" s="102" t="s">
        <v>169</v>
      </c>
      <c r="C6" s="101" t="s">
        <v>170</v>
      </c>
      <c r="D6" s="6" t="s">
        <v>32</v>
      </c>
      <c r="E6" s="4">
        <v>100</v>
      </c>
      <c r="F6" s="4">
        <v>1</v>
      </c>
      <c r="G6" s="103" t="s">
        <v>171</v>
      </c>
      <c r="H6" s="4"/>
      <c r="I6" s="4"/>
      <c r="J6" s="6"/>
      <c r="K6" s="6"/>
      <c r="L6" s="6"/>
      <c r="M6" s="6"/>
      <c r="N6" s="104"/>
      <c r="O6" s="105"/>
      <c r="P6" s="20">
        <f>ROUND(N6*O6+N6,2)</f>
        <v>0</v>
      </c>
      <c r="Q6" s="43">
        <f>ROUND(N6*I6,2)</f>
        <v>0</v>
      </c>
      <c r="R6" s="41">
        <f>ROUND(Q6*O6+Q6,2)</f>
        <v>0</v>
      </c>
    </row>
    <row r="7" spans="1:18" ht="48" customHeight="1">
      <c r="A7" s="101" t="s">
        <v>14</v>
      </c>
      <c r="B7" s="102" t="s">
        <v>169</v>
      </c>
      <c r="C7" s="101" t="s">
        <v>172</v>
      </c>
      <c r="D7" s="6" t="s">
        <v>32</v>
      </c>
      <c r="E7" s="4">
        <v>100</v>
      </c>
      <c r="F7" s="4">
        <v>1</v>
      </c>
      <c r="G7" s="103" t="s">
        <v>171</v>
      </c>
      <c r="H7" s="4"/>
      <c r="I7" s="4"/>
      <c r="J7" s="6"/>
      <c r="K7" s="6"/>
      <c r="L7" s="6"/>
      <c r="M7" s="6"/>
      <c r="N7" s="104"/>
      <c r="O7" s="105"/>
      <c r="P7" s="20">
        <f t="shared" ref="P7:P32" si="0">ROUND(N7*O7+N7,2)</f>
        <v>0</v>
      </c>
      <c r="Q7" s="43">
        <f t="shared" ref="Q7:Q33" si="1">ROUND(N7*I7,2)</f>
        <v>0</v>
      </c>
      <c r="R7" s="41">
        <f t="shared" ref="R7:R33" si="2">ROUND(Q7*O7+Q7,2)</f>
        <v>0</v>
      </c>
    </row>
    <row r="8" spans="1:18" ht="43.5" customHeight="1">
      <c r="A8" s="101" t="s">
        <v>15</v>
      </c>
      <c r="B8" s="102" t="s">
        <v>169</v>
      </c>
      <c r="C8" s="101" t="s">
        <v>173</v>
      </c>
      <c r="D8" s="6" t="s">
        <v>32</v>
      </c>
      <c r="E8" s="4">
        <v>100</v>
      </c>
      <c r="F8" s="4">
        <v>1</v>
      </c>
      <c r="G8" s="103" t="s">
        <v>171</v>
      </c>
      <c r="H8" s="4"/>
      <c r="I8" s="4"/>
      <c r="J8" s="6"/>
      <c r="K8" s="6"/>
      <c r="L8" s="6"/>
      <c r="M8" s="6"/>
      <c r="N8" s="104"/>
      <c r="O8" s="105"/>
      <c r="P8" s="20">
        <f t="shared" si="0"/>
        <v>0</v>
      </c>
      <c r="Q8" s="43">
        <f t="shared" si="1"/>
        <v>0</v>
      </c>
      <c r="R8" s="41">
        <f t="shared" si="2"/>
        <v>0</v>
      </c>
    </row>
    <row r="9" spans="1:18" ht="50.25" customHeight="1">
      <c r="A9" s="101" t="s">
        <v>16</v>
      </c>
      <c r="B9" s="102" t="s">
        <v>169</v>
      </c>
      <c r="C9" s="101" t="s">
        <v>174</v>
      </c>
      <c r="D9" s="6" t="s">
        <v>32</v>
      </c>
      <c r="E9" s="4">
        <v>100</v>
      </c>
      <c r="F9" s="4">
        <v>1</v>
      </c>
      <c r="G9" s="103" t="s">
        <v>171</v>
      </c>
      <c r="H9" s="4"/>
      <c r="I9" s="4"/>
      <c r="J9" s="6"/>
      <c r="K9" s="6"/>
      <c r="L9" s="6"/>
      <c r="M9" s="6"/>
      <c r="N9" s="104"/>
      <c r="O9" s="105"/>
      <c r="P9" s="20">
        <f t="shared" si="0"/>
        <v>0</v>
      </c>
      <c r="Q9" s="43">
        <f t="shared" si="1"/>
        <v>0</v>
      </c>
      <c r="R9" s="41">
        <f t="shared" si="2"/>
        <v>0</v>
      </c>
    </row>
    <row r="10" spans="1:18" ht="46.5" customHeight="1">
      <c r="A10" s="101" t="s">
        <v>17</v>
      </c>
      <c r="B10" s="102" t="s">
        <v>177</v>
      </c>
      <c r="C10" s="101" t="s">
        <v>178</v>
      </c>
      <c r="D10" s="6" t="s">
        <v>32</v>
      </c>
      <c r="E10" s="106">
        <v>10000</v>
      </c>
      <c r="F10" s="4">
        <v>1</v>
      </c>
      <c r="G10" s="107" t="s">
        <v>179</v>
      </c>
      <c r="H10" s="4"/>
      <c r="I10" s="4"/>
      <c r="J10" s="6"/>
      <c r="K10" s="6"/>
      <c r="L10" s="6"/>
      <c r="M10" s="6"/>
      <c r="N10" s="104"/>
      <c r="O10" s="105"/>
      <c r="P10" s="20">
        <f t="shared" si="0"/>
        <v>0</v>
      </c>
      <c r="Q10" s="43">
        <f t="shared" si="1"/>
        <v>0</v>
      </c>
      <c r="R10" s="41">
        <f t="shared" si="2"/>
        <v>0</v>
      </c>
    </row>
    <row r="11" spans="1:18" ht="48.75" customHeight="1">
      <c r="A11" s="101" t="s">
        <v>18</v>
      </c>
      <c r="B11" s="108" t="s">
        <v>185</v>
      </c>
      <c r="C11" s="109" t="s">
        <v>186</v>
      </c>
      <c r="D11" s="6" t="s">
        <v>32</v>
      </c>
      <c r="E11" s="106">
        <v>350</v>
      </c>
      <c r="F11" s="4">
        <v>1</v>
      </c>
      <c r="G11" s="110" t="s">
        <v>187</v>
      </c>
      <c r="H11" s="4"/>
      <c r="I11" s="4"/>
      <c r="J11" s="6"/>
      <c r="K11" s="6"/>
      <c r="L11" s="6"/>
      <c r="M11" s="6"/>
      <c r="N11" s="104"/>
      <c r="O11" s="105"/>
      <c r="P11" s="20">
        <f t="shared" si="0"/>
        <v>0</v>
      </c>
      <c r="Q11" s="43">
        <f t="shared" si="1"/>
        <v>0</v>
      </c>
      <c r="R11" s="41">
        <f t="shared" si="2"/>
        <v>0</v>
      </c>
    </row>
    <row r="12" spans="1:18" ht="51" customHeight="1">
      <c r="A12" s="101" t="s">
        <v>19</v>
      </c>
      <c r="B12" s="108" t="s">
        <v>188</v>
      </c>
      <c r="C12" s="109" t="s">
        <v>186</v>
      </c>
      <c r="D12" s="6" t="s">
        <v>32</v>
      </c>
      <c r="E12" s="106">
        <v>40</v>
      </c>
      <c r="F12" s="4">
        <v>1</v>
      </c>
      <c r="G12" s="110" t="s">
        <v>189</v>
      </c>
      <c r="H12" s="4"/>
      <c r="I12" s="4"/>
      <c r="J12" s="6"/>
      <c r="K12" s="6"/>
      <c r="L12" s="6"/>
      <c r="M12" s="6"/>
      <c r="N12" s="104"/>
      <c r="O12" s="105"/>
      <c r="P12" s="20">
        <f t="shared" si="0"/>
        <v>0</v>
      </c>
      <c r="Q12" s="43">
        <f t="shared" si="1"/>
        <v>0</v>
      </c>
      <c r="R12" s="41">
        <f t="shared" si="2"/>
        <v>0</v>
      </c>
    </row>
    <row r="13" spans="1:18" ht="56.25" customHeight="1">
      <c r="A13" s="101" t="s">
        <v>20</v>
      </c>
      <c r="B13" s="108" t="s">
        <v>190</v>
      </c>
      <c r="C13" s="109" t="s">
        <v>186</v>
      </c>
      <c r="D13" s="6" t="s">
        <v>32</v>
      </c>
      <c r="E13" s="106">
        <v>5000</v>
      </c>
      <c r="F13" s="4">
        <v>1</v>
      </c>
      <c r="G13" s="110" t="s">
        <v>191</v>
      </c>
      <c r="H13" s="4"/>
      <c r="I13" s="4"/>
      <c r="J13" s="6"/>
      <c r="K13" s="6"/>
      <c r="L13" s="6"/>
      <c r="M13" s="6"/>
      <c r="N13" s="104"/>
      <c r="O13" s="105"/>
      <c r="P13" s="20">
        <f t="shared" si="0"/>
        <v>0</v>
      </c>
      <c r="Q13" s="43">
        <f t="shared" si="1"/>
        <v>0</v>
      </c>
      <c r="R13" s="41">
        <f t="shared" si="2"/>
        <v>0</v>
      </c>
    </row>
    <row r="14" spans="1:18" ht="61.5" customHeight="1">
      <c r="A14" s="101" t="s">
        <v>21</v>
      </c>
      <c r="B14" s="108" t="s">
        <v>192</v>
      </c>
      <c r="C14" s="109" t="s">
        <v>186</v>
      </c>
      <c r="D14" s="6" t="s">
        <v>32</v>
      </c>
      <c r="E14" s="4">
        <v>100</v>
      </c>
      <c r="F14" s="4">
        <v>1</v>
      </c>
      <c r="G14" s="110" t="s">
        <v>193</v>
      </c>
      <c r="H14" s="4"/>
      <c r="I14" s="4"/>
      <c r="J14" s="6"/>
      <c r="K14" s="6"/>
      <c r="L14" s="6"/>
      <c r="M14" s="6"/>
      <c r="N14" s="104"/>
      <c r="O14" s="105"/>
      <c r="P14" s="20">
        <f t="shared" si="0"/>
        <v>0</v>
      </c>
      <c r="Q14" s="43">
        <f t="shared" si="1"/>
        <v>0</v>
      </c>
      <c r="R14" s="41">
        <f t="shared" si="2"/>
        <v>0</v>
      </c>
    </row>
    <row r="15" spans="1:18" ht="57" customHeight="1">
      <c r="A15" s="101" t="s">
        <v>22</v>
      </c>
      <c r="B15" s="108" t="s">
        <v>194</v>
      </c>
      <c r="C15" s="109" t="s">
        <v>186</v>
      </c>
      <c r="D15" s="6" t="s">
        <v>32</v>
      </c>
      <c r="E15" s="106">
        <v>36000</v>
      </c>
      <c r="F15" s="4">
        <v>1</v>
      </c>
      <c r="G15" s="110" t="s">
        <v>1070</v>
      </c>
      <c r="H15" s="4"/>
      <c r="I15" s="4"/>
      <c r="J15" s="6"/>
      <c r="K15" s="6"/>
      <c r="L15" s="6"/>
      <c r="M15" s="6"/>
      <c r="N15" s="104"/>
      <c r="O15" s="105"/>
      <c r="P15" s="20">
        <f t="shared" si="0"/>
        <v>0</v>
      </c>
      <c r="Q15" s="43">
        <f t="shared" si="1"/>
        <v>0</v>
      </c>
      <c r="R15" s="41">
        <f t="shared" si="2"/>
        <v>0</v>
      </c>
    </row>
    <row r="16" spans="1:18" ht="79.5" customHeight="1">
      <c r="A16" s="101" t="s">
        <v>23</v>
      </c>
      <c r="B16" s="108" t="s">
        <v>195</v>
      </c>
      <c r="C16" s="109" t="s">
        <v>186</v>
      </c>
      <c r="D16" s="6" t="s">
        <v>32</v>
      </c>
      <c r="E16" s="4">
        <v>500</v>
      </c>
      <c r="F16" s="4">
        <v>1</v>
      </c>
      <c r="G16" s="30" t="s">
        <v>1071</v>
      </c>
      <c r="H16" s="4"/>
      <c r="I16" s="4"/>
      <c r="J16" s="6"/>
      <c r="K16" s="6"/>
      <c r="L16" s="6"/>
      <c r="M16" s="6"/>
      <c r="N16" s="111"/>
      <c r="O16" s="105"/>
      <c r="P16" s="20">
        <f t="shared" si="0"/>
        <v>0</v>
      </c>
      <c r="Q16" s="43">
        <f t="shared" si="1"/>
        <v>0</v>
      </c>
      <c r="R16" s="41">
        <f t="shared" si="2"/>
        <v>0</v>
      </c>
    </row>
    <row r="17" spans="1:18" ht="114" customHeight="1">
      <c r="A17" s="101" t="s">
        <v>24</v>
      </c>
      <c r="B17" s="108" t="s">
        <v>195</v>
      </c>
      <c r="C17" s="109" t="s">
        <v>186</v>
      </c>
      <c r="D17" s="6" t="s">
        <v>32</v>
      </c>
      <c r="E17" s="106">
        <v>25000</v>
      </c>
      <c r="F17" s="4">
        <v>1</v>
      </c>
      <c r="G17" s="30" t="s">
        <v>1072</v>
      </c>
      <c r="H17" s="4"/>
      <c r="I17" s="4"/>
      <c r="J17" s="6"/>
      <c r="K17" s="6"/>
      <c r="L17" s="6"/>
      <c r="M17" s="6"/>
      <c r="N17" s="112"/>
      <c r="O17" s="105"/>
      <c r="P17" s="20">
        <f t="shared" si="0"/>
        <v>0</v>
      </c>
      <c r="Q17" s="43">
        <f t="shared" si="1"/>
        <v>0</v>
      </c>
      <c r="R17" s="41">
        <f t="shared" si="2"/>
        <v>0</v>
      </c>
    </row>
    <row r="18" spans="1:18" ht="63" customHeight="1">
      <c r="A18" s="101" t="s">
        <v>25</v>
      </c>
      <c r="B18" s="108" t="s">
        <v>182</v>
      </c>
      <c r="C18" s="109" t="s">
        <v>183</v>
      </c>
      <c r="D18" s="6" t="s">
        <v>32</v>
      </c>
      <c r="E18" s="4">
        <v>1000</v>
      </c>
      <c r="F18" s="4">
        <v>1</v>
      </c>
      <c r="G18" s="14" t="s">
        <v>1073</v>
      </c>
      <c r="H18" s="4"/>
      <c r="I18" s="4"/>
      <c r="J18" s="6"/>
      <c r="K18" s="6"/>
      <c r="L18" s="6"/>
      <c r="M18" s="6"/>
      <c r="N18" s="104"/>
      <c r="O18" s="105"/>
      <c r="P18" s="20">
        <f t="shared" si="0"/>
        <v>0</v>
      </c>
      <c r="Q18" s="43">
        <f t="shared" si="1"/>
        <v>0</v>
      </c>
      <c r="R18" s="41">
        <f t="shared" si="2"/>
        <v>0</v>
      </c>
    </row>
    <row r="19" spans="1:18" ht="106.5" customHeight="1">
      <c r="A19" s="101" t="s">
        <v>26</v>
      </c>
      <c r="B19" s="108" t="s">
        <v>180</v>
      </c>
      <c r="C19" s="109" t="s">
        <v>184</v>
      </c>
      <c r="D19" s="6" t="s">
        <v>32</v>
      </c>
      <c r="E19" s="106">
        <v>2000</v>
      </c>
      <c r="F19" s="4">
        <v>1</v>
      </c>
      <c r="G19" s="113" t="s">
        <v>1125</v>
      </c>
      <c r="H19" s="4"/>
      <c r="I19" s="4"/>
      <c r="J19" s="6"/>
      <c r="K19" s="6"/>
      <c r="L19" s="6"/>
      <c r="M19" s="6"/>
      <c r="N19" s="104"/>
      <c r="O19" s="105"/>
      <c r="P19" s="20">
        <f t="shared" si="0"/>
        <v>0</v>
      </c>
      <c r="Q19" s="43">
        <f t="shared" si="1"/>
        <v>0</v>
      </c>
      <c r="R19" s="41">
        <f t="shared" si="2"/>
        <v>0</v>
      </c>
    </row>
    <row r="20" spans="1:18" ht="132" customHeight="1">
      <c r="A20" s="101" t="s">
        <v>27</v>
      </c>
      <c r="B20" s="108" t="s">
        <v>180</v>
      </c>
      <c r="C20" s="109" t="s">
        <v>181</v>
      </c>
      <c r="D20" s="6" t="s">
        <v>32</v>
      </c>
      <c r="E20" s="4">
        <v>450</v>
      </c>
      <c r="F20" s="4">
        <v>1</v>
      </c>
      <c r="G20" s="113" t="s">
        <v>1126</v>
      </c>
      <c r="H20" s="4"/>
      <c r="I20" s="4"/>
      <c r="J20" s="6"/>
      <c r="K20" s="6"/>
      <c r="L20" s="6"/>
      <c r="M20" s="6"/>
      <c r="N20" s="104"/>
      <c r="O20" s="105"/>
      <c r="P20" s="20">
        <f t="shared" si="0"/>
        <v>0</v>
      </c>
      <c r="Q20" s="43">
        <f t="shared" si="1"/>
        <v>0</v>
      </c>
      <c r="R20" s="41">
        <f t="shared" si="2"/>
        <v>0</v>
      </c>
    </row>
    <row r="21" spans="1:18" ht="111" customHeight="1">
      <c r="A21" s="101" t="s">
        <v>28</v>
      </c>
      <c r="B21" s="93" t="s">
        <v>196</v>
      </c>
      <c r="C21" s="6" t="s">
        <v>214</v>
      </c>
      <c r="D21" s="6" t="s">
        <v>32</v>
      </c>
      <c r="E21" s="106">
        <v>50</v>
      </c>
      <c r="F21" s="4">
        <v>1</v>
      </c>
      <c r="G21" s="103" t="s">
        <v>215</v>
      </c>
      <c r="H21" s="4"/>
      <c r="I21" s="4"/>
      <c r="J21" s="6"/>
      <c r="K21" s="6"/>
      <c r="L21" s="6"/>
      <c r="M21" s="6"/>
      <c r="N21" s="104"/>
      <c r="O21" s="105"/>
      <c r="P21" s="20">
        <f t="shared" si="0"/>
        <v>0</v>
      </c>
      <c r="Q21" s="43">
        <f t="shared" si="1"/>
        <v>0</v>
      </c>
      <c r="R21" s="41">
        <f t="shared" si="2"/>
        <v>0</v>
      </c>
    </row>
    <row r="22" spans="1:18" ht="111.75" customHeight="1">
      <c r="A22" s="101" t="s">
        <v>29</v>
      </c>
      <c r="B22" s="93" t="s">
        <v>196</v>
      </c>
      <c r="C22" s="6" t="s">
        <v>211</v>
      </c>
      <c r="D22" s="6" t="s">
        <v>32</v>
      </c>
      <c r="E22" s="106">
        <v>200</v>
      </c>
      <c r="F22" s="4">
        <v>1</v>
      </c>
      <c r="G22" s="103" t="s">
        <v>212</v>
      </c>
      <c r="H22" s="4"/>
      <c r="I22" s="4"/>
      <c r="J22" s="6"/>
      <c r="K22" s="6"/>
      <c r="L22" s="6"/>
      <c r="M22" s="6"/>
      <c r="N22" s="104"/>
      <c r="O22" s="105"/>
      <c r="P22" s="20">
        <f t="shared" si="0"/>
        <v>0</v>
      </c>
      <c r="Q22" s="43">
        <f t="shared" si="1"/>
        <v>0</v>
      </c>
      <c r="R22" s="41">
        <f t="shared" si="2"/>
        <v>0</v>
      </c>
    </row>
    <row r="23" spans="1:18" ht="109.5" customHeight="1">
      <c r="A23" s="101" t="s">
        <v>198</v>
      </c>
      <c r="B23" s="93" t="s">
        <v>196</v>
      </c>
      <c r="C23" s="6" t="s">
        <v>208</v>
      </c>
      <c r="D23" s="6" t="s">
        <v>32</v>
      </c>
      <c r="E23" s="106">
        <v>100</v>
      </c>
      <c r="F23" s="4">
        <v>1</v>
      </c>
      <c r="G23" s="103" t="s">
        <v>209</v>
      </c>
      <c r="H23" s="4"/>
      <c r="I23" s="4"/>
      <c r="J23" s="6"/>
      <c r="K23" s="6"/>
      <c r="L23" s="6"/>
      <c r="M23" s="6"/>
      <c r="N23" s="104"/>
      <c r="O23" s="105"/>
      <c r="P23" s="20">
        <f t="shared" si="0"/>
        <v>0</v>
      </c>
      <c r="Q23" s="43">
        <f t="shared" si="1"/>
        <v>0</v>
      </c>
      <c r="R23" s="41">
        <f t="shared" si="2"/>
        <v>0</v>
      </c>
    </row>
    <row r="24" spans="1:18" ht="117" customHeight="1">
      <c r="A24" s="101" t="s">
        <v>200</v>
      </c>
      <c r="B24" s="108" t="s">
        <v>196</v>
      </c>
      <c r="C24" s="109" t="s">
        <v>197</v>
      </c>
      <c r="D24" s="6" t="s">
        <v>32</v>
      </c>
      <c r="E24" s="106">
        <v>5000</v>
      </c>
      <c r="F24" s="4">
        <v>1</v>
      </c>
      <c r="G24" s="107" t="s">
        <v>1074</v>
      </c>
      <c r="H24" s="4"/>
      <c r="I24" s="4"/>
      <c r="J24" s="6"/>
      <c r="K24" s="6"/>
      <c r="L24" s="6"/>
      <c r="M24" s="6"/>
      <c r="N24" s="104"/>
      <c r="O24" s="105"/>
      <c r="P24" s="20">
        <f t="shared" si="0"/>
        <v>0</v>
      </c>
      <c r="Q24" s="43">
        <f t="shared" si="1"/>
        <v>0</v>
      </c>
      <c r="R24" s="41">
        <f t="shared" si="2"/>
        <v>0</v>
      </c>
    </row>
    <row r="25" spans="1:18" ht="121.5" customHeight="1">
      <c r="A25" s="101" t="s">
        <v>202</v>
      </c>
      <c r="B25" s="108" t="s">
        <v>196</v>
      </c>
      <c r="C25" s="6" t="s">
        <v>199</v>
      </c>
      <c r="D25" s="6" t="s">
        <v>32</v>
      </c>
      <c r="E25" s="106">
        <v>18000</v>
      </c>
      <c r="F25" s="4">
        <v>1</v>
      </c>
      <c r="G25" s="107" t="s">
        <v>1075</v>
      </c>
      <c r="H25" s="4"/>
      <c r="I25" s="4"/>
      <c r="J25" s="6"/>
      <c r="K25" s="6"/>
      <c r="L25" s="6"/>
      <c r="M25" s="6"/>
      <c r="N25" s="104"/>
      <c r="O25" s="105"/>
      <c r="P25" s="20">
        <f t="shared" si="0"/>
        <v>0</v>
      </c>
      <c r="Q25" s="43">
        <f t="shared" si="1"/>
        <v>0</v>
      </c>
      <c r="R25" s="41">
        <f t="shared" si="2"/>
        <v>0</v>
      </c>
    </row>
    <row r="26" spans="1:18" ht="117.75" customHeight="1">
      <c r="A26" s="101" t="s">
        <v>205</v>
      </c>
      <c r="B26" s="93" t="s">
        <v>196</v>
      </c>
      <c r="C26" s="109" t="s">
        <v>201</v>
      </c>
      <c r="D26" s="6" t="s">
        <v>32</v>
      </c>
      <c r="E26" s="106">
        <v>8500</v>
      </c>
      <c r="F26" s="4">
        <v>1</v>
      </c>
      <c r="G26" s="107" t="s">
        <v>1076</v>
      </c>
      <c r="H26" s="4"/>
      <c r="I26" s="4"/>
      <c r="J26" s="6"/>
      <c r="K26" s="6"/>
      <c r="L26" s="6"/>
      <c r="M26" s="6"/>
      <c r="N26" s="104"/>
      <c r="O26" s="105"/>
      <c r="P26" s="20">
        <f t="shared" si="0"/>
        <v>0</v>
      </c>
      <c r="Q26" s="43">
        <f t="shared" si="1"/>
        <v>0</v>
      </c>
      <c r="R26" s="41">
        <f t="shared" si="2"/>
        <v>0</v>
      </c>
    </row>
    <row r="27" spans="1:18" ht="100.5" customHeight="1">
      <c r="A27" s="101" t="s">
        <v>207</v>
      </c>
      <c r="B27" s="102" t="s">
        <v>175</v>
      </c>
      <c r="C27" s="101" t="s">
        <v>176</v>
      </c>
      <c r="D27" s="6" t="s">
        <v>32</v>
      </c>
      <c r="E27" s="106">
        <v>50000</v>
      </c>
      <c r="F27" s="4">
        <v>1</v>
      </c>
      <c r="G27" s="114" t="s">
        <v>1077</v>
      </c>
      <c r="H27" s="4"/>
      <c r="I27" s="4"/>
      <c r="J27" s="6"/>
      <c r="K27" s="6"/>
      <c r="L27" s="6"/>
      <c r="M27" s="6"/>
      <c r="N27" s="104"/>
      <c r="O27" s="105"/>
      <c r="P27" s="20">
        <f t="shared" si="0"/>
        <v>0</v>
      </c>
      <c r="Q27" s="43">
        <f t="shared" si="1"/>
        <v>0</v>
      </c>
      <c r="R27" s="41">
        <f t="shared" si="2"/>
        <v>0</v>
      </c>
    </row>
    <row r="28" spans="1:18" ht="50.25" customHeight="1">
      <c r="A28" s="101" t="s">
        <v>210</v>
      </c>
      <c r="B28" s="6" t="s">
        <v>203</v>
      </c>
      <c r="C28" s="6" t="s">
        <v>204</v>
      </c>
      <c r="D28" s="6" t="s">
        <v>32</v>
      </c>
      <c r="E28" s="106">
        <v>8900</v>
      </c>
      <c r="F28" s="4">
        <v>1</v>
      </c>
      <c r="G28" s="30" t="s">
        <v>1078</v>
      </c>
      <c r="H28" s="4"/>
      <c r="I28" s="4"/>
      <c r="J28" s="6"/>
      <c r="K28" s="6"/>
      <c r="L28" s="6"/>
      <c r="M28" s="6"/>
      <c r="N28" s="104"/>
      <c r="O28" s="105"/>
      <c r="P28" s="20">
        <f t="shared" si="0"/>
        <v>0</v>
      </c>
      <c r="Q28" s="43">
        <f t="shared" si="1"/>
        <v>0</v>
      </c>
      <c r="R28" s="41">
        <f t="shared" si="2"/>
        <v>0</v>
      </c>
    </row>
    <row r="29" spans="1:18" ht="47.25" customHeight="1">
      <c r="A29" s="101" t="s">
        <v>213</v>
      </c>
      <c r="B29" s="6" t="s">
        <v>203</v>
      </c>
      <c r="C29" s="6" t="s">
        <v>206</v>
      </c>
      <c r="D29" s="6" t="s">
        <v>32</v>
      </c>
      <c r="E29" s="106">
        <v>1700</v>
      </c>
      <c r="F29" s="4">
        <v>1</v>
      </c>
      <c r="G29" s="115" t="s">
        <v>1079</v>
      </c>
      <c r="H29" s="4"/>
      <c r="I29" s="4"/>
      <c r="J29" s="6"/>
      <c r="K29" s="6"/>
      <c r="L29" s="6"/>
      <c r="M29" s="6"/>
      <c r="N29" s="104"/>
      <c r="O29" s="105"/>
      <c r="P29" s="20">
        <f t="shared" si="0"/>
        <v>0</v>
      </c>
      <c r="Q29" s="43">
        <f t="shared" si="1"/>
        <v>0</v>
      </c>
      <c r="R29" s="41">
        <f t="shared" si="2"/>
        <v>0</v>
      </c>
    </row>
    <row r="30" spans="1:18" ht="56.25" customHeight="1">
      <c r="A30" s="101" t="s">
        <v>216</v>
      </c>
      <c r="B30" s="93" t="s">
        <v>217</v>
      </c>
      <c r="C30" s="6" t="s">
        <v>218</v>
      </c>
      <c r="D30" s="6" t="s">
        <v>32</v>
      </c>
      <c r="E30" s="106">
        <v>600</v>
      </c>
      <c r="F30" s="4">
        <v>1</v>
      </c>
      <c r="G30" s="30" t="s">
        <v>219</v>
      </c>
      <c r="H30" s="4"/>
      <c r="I30" s="4"/>
      <c r="J30" s="6"/>
      <c r="K30" s="6"/>
      <c r="L30" s="6"/>
      <c r="M30" s="6"/>
      <c r="N30" s="104"/>
      <c r="O30" s="105"/>
      <c r="P30" s="20">
        <f t="shared" si="0"/>
        <v>0</v>
      </c>
      <c r="Q30" s="43">
        <f t="shared" si="1"/>
        <v>0</v>
      </c>
      <c r="R30" s="41">
        <f t="shared" si="2"/>
        <v>0</v>
      </c>
    </row>
    <row r="31" spans="1:18" ht="57" customHeight="1">
      <c r="A31" s="101" t="s">
        <v>220</v>
      </c>
      <c r="B31" s="93" t="s">
        <v>217</v>
      </c>
      <c r="C31" s="6" t="s">
        <v>221</v>
      </c>
      <c r="D31" s="6" t="s">
        <v>32</v>
      </c>
      <c r="E31" s="106">
        <v>840</v>
      </c>
      <c r="F31" s="4">
        <v>1</v>
      </c>
      <c r="G31" s="30" t="s">
        <v>1080</v>
      </c>
      <c r="H31" s="4"/>
      <c r="I31" s="4"/>
      <c r="J31" s="6"/>
      <c r="K31" s="6"/>
      <c r="L31" s="6"/>
      <c r="M31" s="6"/>
      <c r="N31" s="116"/>
      <c r="O31" s="105"/>
      <c r="P31" s="20">
        <f t="shared" si="0"/>
        <v>0</v>
      </c>
      <c r="Q31" s="43">
        <f t="shared" si="1"/>
        <v>0</v>
      </c>
      <c r="R31" s="41">
        <f t="shared" si="2"/>
        <v>0</v>
      </c>
    </row>
    <row r="32" spans="1:18" ht="67.5" customHeight="1">
      <c r="A32" s="101" t="s">
        <v>222</v>
      </c>
      <c r="B32" s="93" t="s">
        <v>223</v>
      </c>
      <c r="C32" s="6" t="s">
        <v>224</v>
      </c>
      <c r="D32" s="6" t="s">
        <v>32</v>
      </c>
      <c r="E32" s="106">
        <v>100</v>
      </c>
      <c r="F32" s="4">
        <v>1</v>
      </c>
      <c r="G32" s="30" t="s">
        <v>225</v>
      </c>
      <c r="H32" s="4"/>
      <c r="I32" s="4"/>
      <c r="J32" s="6"/>
      <c r="K32" s="6"/>
      <c r="L32" s="6"/>
      <c r="M32" s="6"/>
      <c r="N32" s="104"/>
      <c r="O32" s="105"/>
      <c r="P32" s="20">
        <f t="shared" si="0"/>
        <v>0</v>
      </c>
      <c r="Q32" s="43">
        <f t="shared" si="1"/>
        <v>0</v>
      </c>
      <c r="R32" s="41">
        <f t="shared" si="2"/>
        <v>0</v>
      </c>
    </row>
    <row r="33" spans="1:18" ht="59.25" customHeight="1">
      <c r="A33" s="101" t="s">
        <v>466</v>
      </c>
      <c r="B33" s="93" t="s">
        <v>223</v>
      </c>
      <c r="C33" s="6" t="s">
        <v>176</v>
      </c>
      <c r="D33" s="6" t="s">
        <v>32</v>
      </c>
      <c r="E33" s="106">
        <v>100</v>
      </c>
      <c r="F33" s="4">
        <v>1</v>
      </c>
      <c r="G33" s="30" t="s">
        <v>225</v>
      </c>
      <c r="H33" s="4"/>
      <c r="I33" s="4"/>
      <c r="J33" s="6"/>
      <c r="K33" s="6"/>
      <c r="L33" s="6"/>
      <c r="M33" s="6"/>
      <c r="N33" s="104"/>
      <c r="O33" s="105"/>
      <c r="P33" s="20">
        <v>43.2</v>
      </c>
      <c r="Q33" s="43">
        <f t="shared" si="1"/>
        <v>0</v>
      </c>
      <c r="R33" s="41">
        <f t="shared" si="2"/>
        <v>0</v>
      </c>
    </row>
    <row r="34" spans="1:18" ht="15" customHeight="1">
      <c r="A34" s="424" t="s">
        <v>1241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17">
        <f>SUM(Q6:Q33)</f>
        <v>0</v>
      </c>
      <c r="R34" s="98">
        <f>SUM(R6:R33)</f>
        <v>0</v>
      </c>
    </row>
    <row r="35" spans="1:18" ht="15" customHeight="1">
      <c r="A35" s="425" t="s">
        <v>1242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117">
        <f>0.7*Q34</f>
        <v>0</v>
      </c>
      <c r="R35" s="118">
        <f>0.7*R34</f>
        <v>0</v>
      </c>
    </row>
    <row r="36" spans="1:18">
      <c r="A36" s="426" t="s">
        <v>1235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117">
        <f>1.2*Q34</f>
        <v>0</v>
      </c>
      <c r="R36" s="118">
        <f>1.2*R34</f>
        <v>0</v>
      </c>
    </row>
    <row r="37" spans="1:18">
      <c r="A37" s="439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40"/>
    </row>
    <row r="38" spans="1:18" ht="24.75" customHeight="1">
      <c r="A38" s="430" t="s">
        <v>35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41"/>
    </row>
    <row r="39" spans="1:18" ht="36" customHeight="1">
      <c r="A39" s="442" t="s">
        <v>226</v>
      </c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442"/>
      <c r="N39" s="442"/>
      <c r="O39" s="442"/>
      <c r="P39" s="442"/>
      <c r="Q39" s="442"/>
      <c r="R39" s="442"/>
    </row>
    <row r="40" spans="1:18" ht="49.5" customHeight="1">
      <c r="A40" s="427" t="s">
        <v>1243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</row>
    <row r="41" spans="1:18" ht="47.25" customHeight="1">
      <c r="A41" s="427" t="s">
        <v>1244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</row>
    <row r="42" spans="1:18" ht="34.5" customHeight="1">
      <c r="A42" s="428" t="s">
        <v>1236</v>
      </c>
      <c r="B42" s="428"/>
      <c r="C42" s="428"/>
      <c r="D42" s="428"/>
      <c r="E42" s="428"/>
      <c r="F42" s="428" t="s">
        <v>1237</v>
      </c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</row>
    <row r="43" spans="1:18" ht="29.25" customHeight="1">
      <c r="A43" s="429" t="s">
        <v>1238</v>
      </c>
      <c r="B43" s="429"/>
      <c r="C43" s="429"/>
      <c r="D43" s="429"/>
      <c r="E43" s="429"/>
      <c r="F43" s="429" t="s">
        <v>1239</v>
      </c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</row>
    <row r="44" spans="1:18" ht="44.25" customHeight="1">
      <c r="A44" s="428" t="s">
        <v>1240</v>
      </c>
      <c r="B44" s="428"/>
      <c r="C44" s="428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</row>
  </sheetData>
  <mergeCells count="16">
    <mergeCell ref="A44:R44"/>
    <mergeCell ref="A40:R40"/>
    <mergeCell ref="A41:R41"/>
    <mergeCell ref="A42:E42"/>
    <mergeCell ref="F42:R42"/>
    <mergeCell ref="A43:E43"/>
    <mergeCell ref="F43:R43"/>
    <mergeCell ref="A37:R37"/>
    <mergeCell ref="A38:R38"/>
    <mergeCell ref="A39:R39"/>
    <mergeCell ref="A1:R1"/>
    <mergeCell ref="A2:R2"/>
    <mergeCell ref="A3:R3"/>
    <mergeCell ref="A34:P34"/>
    <mergeCell ref="A35:P35"/>
    <mergeCell ref="A36:P36"/>
  </mergeCells>
  <pageMargins left="0.25" right="0.25" top="0.75" bottom="0.75" header="0.3" footer="0.3"/>
  <pageSetup paperSize="9" scale="4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70"/>
  <sheetViews>
    <sheetView view="pageBreakPreview" topLeftCell="A47" zoomScaleNormal="100" zoomScaleSheetLayoutView="100" workbookViewId="0">
      <pane xSplit="2" topLeftCell="H1" activePane="topRight" state="frozen"/>
      <selection activeCell="A4" sqref="A4"/>
      <selection pane="topRight" activeCell="N6" sqref="N6:O56"/>
    </sheetView>
  </sheetViews>
  <sheetFormatPr defaultRowHeight="15"/>
  <cols>
    <col min="1" max="1" width="4.85546875" style="38" customWidth="1"/>
    <col min="2" max="2" width="30.7109375" style="38" customWidth="1"/>
    <col min="3" max="3" width="16.7109375" style="38" customWidth="1"/>
    <col min="4" max="4" width="10" style="38" customWidth="1"/>
    <col min="5" max="5" width="22" style="38" customWidth="1"/>
    <col min="6" max="6" width="16.7109375" style="38" customWidth="1"/>
    <col min="7" max="7" width="70.42578125" style="38" customWidth="1"/>
    <col min="8" max="8" width="12.28515625" style="38" customWidth="1"/>
    <col min="9" max="9" width="27.7109375" style="38" customWidth="1"/>
    <col min="10" max="11" width="9.140625" style="38" customWidth="1"/>
    <col min="12" max="12" width="9.85546875" style="38" customWidth="1"/>
    <col min="13" max="13" width="11.7109375" style="38" customWidth="1"/>
    <col min="14" max="14" width="19" style="38" customWidth="1"/>
    <col min="15" max="15" width="5.42578125" style="38" customWidth="1"/>
    <col min="16" max="16" width="20.140625" style="38" customWidth="1"/>
    <col min="17" max="17" width="14.7109375" style="38" customWidth="1"/>
    <col min="18" max="18" width="15" style="38" customWidth="1"/>
  </cols>
  <sheetData>
    <row r="1" spans="1:18">
      <c r="A1" s="420" t="s">
        <v>1020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1"/>
    </row>
    <row r="2" spans="1:18">
      <c r="A2" s="420" t="s">
        <v>1025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1"/>
    </row>
    <row r="3" spans="1:18">
      <c r="A3" s="422" t="s">
        <v>1027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3"/>
    </row>
    <row r="4" spans="1:18" ht="111.75" customHeight="1">
      <c r="A4" s="4" t="s">
        <v>0</v>
      </c>
      <c r="B4" s="4" t="s">
        <v>1</v>
      </c>
      <c r="C4" s="4" t="s">
        <v>2</v>
      </c>
      <c r="D4" s="5" t="s">
        <v>3</v>
      </c>
      <c r="E4" s="5" t="s">
        <v>1249</v>
      </c>
      <c r="F4" s="5" t="s">
        <v>5</v>
      </c>
      <c r="G4" s="39" t="s">
        <v>1205</v>
      </c>
      <c r="H4" s="5" t="s">
        <v>37</v>
      </c>
      <c r="I4" s="7" t="s">
        <v>1210</v>
      </c>
      <c r="J4" s="5" t="s">
        <v>8</v>
      </c>
      <c r="K4" s="6" t="s">
        <v>9</v>
      </c>
      <c r="L4" s="4" t="s">
        <v>10</v>
      </c>
      <c r="M4" s="8" t="s">
        <v>1090</v>
      </c>
      <c r="N4" s="9" t="s">
        <v>1211</v>
      </c>
      <c r="O4" s="9" t="s">
        <v>12</v>
      </c>
      <c r="P4" s="9" t="s">
        <v>1194</v>
      </c>
      <c r="Q4" s="10" t="s">
        <v>1196</v>
      </c>
      <c r="R4" s="11" t="s">
        <v>1198</v>
      </c>
    </row>
    <row r="5" spans="1:18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2" t="s">
        <v>18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23</v>
      </c>
      <c r="L5" s="12" t="s">
        <v>24</v>
      </c>
      <c r="M5" s="12" t="s">
        <v>25</v>
      </c>
      <c r="N5" s="12" t="s">
        <v>26</v>
      </c>
      <c r="O5" s="12" t="s">
        <v>27</v>
      </c>
      <c r="P5" s="12" t="s">
        <v>28</v>
      </c>
      <c r="Q5" s="12" t="s">
        <v>29</v>
      </c>
      <c r="R5" s="12" t="s">
        <v>198</v>
      </c>
    </row>
    <row r="6" spans="1:18" ht="60" customHeight="1">
      <c r="A6" s="119" t="s">
        <v>13</v>
      </c>
      <c r="B6" s="120" t="s">
        <v>773</v>
      </c>
      <c r="C6" s="119" t="s">
        <v>774</v>
      </c>
      <c r="D6" s="119" t="s">
        <v>32</v>
      </c>
      <c r="E6" s="121">
        <v>6000</v>
      </c>
      <c r="F6" s="122">
        <v>1</v>
      </c>
      <c r="G6" s="123" t="s">
        <v>775</v>
      </c>
      <c r="H6" s="122"/>
      <c r="I6" s="122"/>
      <c r="J6" s="124"/>
      <c r="K6" s="125"/>
      <c r="L6" s="124"/>
      <c r="M6" s="5"/>
      <c r="N6" s="126"/>
      <c r="O6" s="127"/>
      <c r="P6" s="128">
        <f>ROUND(N6*O6+N6,2)</f>
        <v>0</v>
      </c>
      <c r="Q6" s="43">
        <f>ROUND(N6*I6,2)</f>
        <v>0</v>
      </c>
      <c r="R6" s="41">
        <f>ROUND(Q6*O6+Q6,2)</f>
        <v>0</v>
      </c>
    </row>
    <row r="7" spans="1:18" ht="33.75" customHeight="1">
      <c r="A7" s="119" t="s">
        <v>14</v>
      </c>
      <c r="B7" s="129" t="s">
        <v>773</v>
      </c>
      <c r="C7" s="119" t="s">
        <v>776</v>
      </c>
      <c r="D7" s="119" t="s">
        <v>32</v>
      </c>
      <c r="E7" s="121">
        <v>10</v>
      </c>
      <c r="F7" s="122">
        <v>1</v>
      </c>
      <c r="G7" s="130" t="s">
        <v>777</v>
      </c>
      <c r="H7" s="122"/>
      <c r="I7" s="122"/>
      <c r="J7" s="124"/>
      <c r="K7" s="125"/>
      <c r="L7" s="124"/>
      <c r="M7" s="5"/>
      <c r="N7" s="126"/>
      <c r="O7" s="127"/>
      <c r="P7" s="128">
        <f t="shared" ref="P7:P56" si="0">ROUND(N7*O7+N7,2)</f>
        <v>0</v>
      </c>
      <c r="Q7" s="43">
        <f t="shared" ref="Q7:Q56" si="1">ROUND(N7*I7,2)</f>
        <v>0</v>
      </c>
      <c r="R7" s="41">
        <f t="shared" ref="R7:R56" si="2">ROUND(Q7*O7+Q7,2)</f>
        <v>0</v>
      </c>
    </row>
    <row r="8" spans="1:18">
      <c r="A8" s="119" t="s">
        <v>15</v>
      </c>
      <c r="B8" s="444" t="s">
        <v>778</v>
      </c>
      <c r="C8" s="119" t="s">
        <v>549</v>
      </c>
      <c r="D8" s="119" t="s">
        <v>32</v>
      </c>
      <c r="E8" s="122">
        <v>4</v>
      </c>
      <c r="F8" s="122">
        <v>1</v>
      </c>
      <c r="G8" s="447" t="s">
        <v>779</v>
      </c>
      <c r="H8" s="122"/>
      <c r="I8" s="122"/>
      <c r="J8" s="124"/>
      <c r="K8" s="125"/>
      <c r="L8" s="124"/>
      <c r="M8" s="5"/>
      <c r="N8" s="126"/>
      <c r="O8" s="127"/>
      <c r="P8" s="128">
        <f t="shared" si="0"/>
        <v>0</v>
      </c>
      <c r="Q8" s="43">
        <f t="shared" si="1"/>
        <v>0</v>
      </c>
      <c r="R8" s="41">
        <f t="shared" si="2"/>
        <v>0</v>
      </c>
    </row>
    <row r="9" spans="1:18">
      <c r="A9" s="131" t="s">
        <v>16</v>
      </c>
      <c r="B9" s="445"/>
      <c r="C9" s="119" t="s">
        <v>780</v>
      </c>
      <c r="D9" s="119" t="s">
        <v>32</v>
      </c>
      <c r="E9" s="122">
        <v>4</v>
      </c>
      <c r="F9" s="122">
        <v>1</v>
      </c>
      <c r="G9" s="448"/>
      <c r="H9" s="122"/>
      <c r="I9" s="122"/>
      <c r="J9" s="124"/>
      <c r="K9" s="125"/>
      <c r="L9" s="124"/>
      <c r="M9" s="5"/>
      <c r="N9" s="126"/>
      <c r="O9" s="127"/>
      <c r="P9" s="128">
        <f t="shared" si="0"/>
        <v>0</v>
      </c>
      <c r="Q9" s="43">
        <f t="shared" si="1"/>
        <v>0</v>
      </c>
      <c r="R9" s="41">
        <f t="shared" si="2"/>
        <v>0</v>
      </c>
    </row>
    <row r="10" spans="1:18">
      <c r="A10" s="119" t="s">
        <v>17</v>
      </c>
      <c r="B10" s="446"/>
      <c r="C10" s="119" t="s">
        <v>781</v>
      </c>
      <c r="D10" s="119" t="s">
        <v>32</v>
      </c>
      <c r="E10" s="122">
        <v>6</v>
      </c>
      <c r="F10" s="122">
        <v>1</v>
      </c>
      <c r="G10" s="448"/>
      <c r="H10" s="122"/>
      <c r="I10" s="122"/>
      <c r="J10" s="124"/>
      <c r="K10" s="125"/>
      <c r="L10" s="124"/>
      <c r="M10" s="5"/>
      <c r="N10" s="126"/>
      <c r="O10" s="127"/>
      <c r="P10" s="128">
        <f t="shared" si="0"/>
        <v>0</v>
      </c>
      <c r="Q10" s="43">
        <f t="shared" si="1"/>
        <v>0</v>
      </c>
      <c r="R10" s="41">
        <f t="shared" si="2"/>
        <v>0</v>
      </c>
    </row>
    <row r="11" spans="1:18" ht="46.5" customHeight="1">
      <c r="A11" s="119" t="s">
        <v>18</v>
      </c>
      <c r="B11" s="449" t="s">
        <v>782</v>
      </c>
      <c r="C11" s="122" t="s">
        <v>783</v>
      </c>
      <c r="D11" s="122" t="s">
        <v>32</v>
      </c>
      <c r="E11" s="122">
        <v>5</v>
      </c>
      <c r="F11" s="122">
        <v>1</v>
      </c>
      <c r="G11" s="447" t="s">
        <v>784</v>
      </c>
      <c r="H11" s="122"/>
      <c r="I11" s="122"/>
      <c r="J11" s="124"/>
      <c r="K11" s="125"/>
      <c r="L11" s="124"/>
      <c r="M11" s="5"/>
      <c r="N11" s="126"/>
      <c r="O11" s="127"/>
      <c r="P11" s="128">
        <f t="shared" si="0"/>
        <v>0</v>
      </c>
      <c r="Q11" s="43">
        <f t="shared" si="1"/>
        <v>0</v>
      </c>
      <c r="R11" s="41">
        <f t="shared" si="2"/>
        <v>0</v>
      </c>
    </row>
    <row r="12" spans="1:18" ht="42" customHeight="1">
      <c r="A12" s="119" t="s">
        <v>19</v>
      </c>
      <c r="B12" s="449"/>
      <c r="C12" s="122" t="s">
        <v>785</v>
      </c>
      <c r="D12" s="122" t="s">
        <v>32</v>
      </c>
      <c r="E12" s="122">
        <v>5</v>
      </c>
      <c r="F12" s="122">
        <v>1</v>
      </c>
      <c r="G12" s="447"/>
      <c r="H12" s="122"/>
      <c r="I12" s="122"/>
      <c r="J12" s="124"/>
      <c r="K12" s="125"/>
      <c r="L12" s="124"/>
      <c r="M12" s="5"/>
      <c r="N12" s="126"/>
      <c r="O12" s="127"/>
      <c r="P12" s="128">
        <f t="shared" si="0"/>
        <v>0</v>
      </c>
      <c r="Q12" s="43">
        <f t="shared" si="1"/>
        <v>0</v>
      </c>
      <c r="R12" s="41">
        <f t="shared" si="2"/>
        <v>0</v>
      </c>
    </row>
    <row r="13" spans="1:18" ht="39.75" customHeight="1">
      <c r="A13" s="119" t="s">
        <v>20</v>
      </c>
      <c r="B13" s="120" t="s">
        <v>786</v>
      </c>
      <c r="C13" s="119" t="s">
        <v>787</v>
      </c>
      <c r="D13" s="119" t="s">
        <v>32</v>
      </c>
      <c r="E13" s="122">
        <v>1200</v>
      </c>
      <c r="F13" s="122">
        <v>1</v>
      </c>
      <c r="G13" s="130" t="s">
        <v>788</v>
      </c>
      <c r="H13" s="122"/>
      <c r="I13" s="122"/>
      <c r="J13" s="124"/>
      <c r="K13" s="125"/>
      <c r="L13" s="124"/>
      <c r="M13" s="5"/>
      <c r="N13" s="126"/>
      <c r="O13" s="127"/>
      <c r="P13" s="128">
        <f t="shared" si="0"/>
        <v>0</v>
      </c>
      <c r="Q13" s="43">
        <f t="shared" si="1"/>
        <v>0</v>
      </c>
      <c r="R13" s="41">
        <f t="shared" si="2"/>
        <v>0</v>
      </c>
    </row>
    <row r="14" spans="1:18" ht="60.75" customHeight="1">
      <c r="A14" s="119" t="s">
        <v>21</v>
      </c>
      <c r="B14" s="120" t="s">
        <v>789</v>
      </c>
      <c r="C14" s="119" t="s">
        <v>790</v>
      </c>
      <c r="D14" s="119" t="s">
        <v>32</v>
      </c>
      <c r="E14" s="122">
        <v>100</v>
      </c>
      <c r="F14" s="122">
        <v>1</v>
      </c>
      <c r="G14" s="123" t="s">
        <v>791</v>
      </c>
      <c r="H14" s="122"/>
      <c r="I14" s="122"/>
      <c r="J14" s="124"/>
      <c r="K14" s="125"/>
      <c r="L14" s="124"/>
      <c r="M14" s="5"/>
      <c r="N14" s="126"/>
      <c r="O14" s="127"/>
      <c r="P14" s="128">
        <f t="shared" si="0"/>
        <v>0</v>
      </c>
      <c r="Q14" s="43">
        <f t="shared" si="1"/>
        <v>0</v>
      </c>
      <c r="R14" s="41">
        <f t="shared" si="2"/>
        <v>0</v>
      </c>
    </row>
    <row r="15" spans="1:18" ht="79.5" customHeight="1">
      <c r="A15" s="119" t="s">
        <v>22</v>
      </c>
      <c r="B15" s="120" t="s">
        <v>792</v>
      </c>
      <c r="C15" s="119" t="s">
        <v>793</v>
      </c>
      <c r="D15" s="119" t="s">
        <v>32</v>
      </c>
      <c r="E15" s="122">
        <v>100</v>
      </c>
      <c r="F15" s="122">
        <v>1</v>
      </c>
      <c r="G15" s="123" t="s">
        <v>794</v>
      </c>
      <c r="H15" s="122"/>
      <c r="I15" s="122"/>
      <c r="J15" s="124"/>
      <c r="K15" s="125"/>
      <c r="L15" s="124"/>
      <c r="M15" s="5"/>
      <c r="N15" s="126"/>
      <c r="O15" s="127"/>
      <c r="P15" s="128">
        <f t="shared" si="0"/>
        <v>0</v>
      </c>
      <c r="Q15" s="43">
        <f t="shared" si="1"/>
        <v>0</v>
      </c>
      <c r="R15" s="41">
        <f t="shared" si="2"/>
        <v>0</v>
      </c>
    </row>
    <row r="16" spans="1:18" ht="80.25" customHeight="1">
      <c r="A16" s="119" t="s">
        <v>23</v>
      </c>
      <c r="B16" s="120" t="s">
        <v>795</v>
      </c>
      <c r="C16" s="119" t="s">
        <v>796</v>
      </c>
      <c r="D16" s="119" t="s">
        <v>32</v>
      </c>
      <c r="E16" s="121">
        <v>2500</v>
      </c>
      <c r="F16" s="122">
        <v>1</v>
      </c>
      <c r="G16" s="123" t="s">
        <v>797</v>
      </c>
      <c r="H16" s="122"/>
      <c r="I16" s="122"/>
      <c r="J16" s="124"/>
      <c r="K16" s="125"/>
      <c r="L16" s="124"/>
      <c r="M16" s="5"/>
      <c r="N16" s="126"/>
      <c r="O16" s="127"/>
      <c r="P16" s="128">
        <f t="shared" si="0"/>
        <v>0</v>
      </c>
      <c r="Q16" s="43">
        <f t="shared" si="1"/>
        <v>0</v>
      </c>
      <c r="R16" s="41">
        <f t="shared" si="2"/>
        <v>0</v>
      </c>
    </row>
    <row r="17" spans="1:18" ht="81.75" customHeight="1">
      <c r="A17" s="119" t="s">
        <v>24</v>
      </c>
      <c r="B17" s="120" t="s">
        <v>798</v>
      </c>
      <c r="C17" s="119" t="s">
        <v>799</v>
      </c>
      <c r="D17" s="119" t="s">
        <v>32</v>
      </c>
      <c r="E17" s="121">
        <v>22000</v>
      </c>
      <c r="F17" s="122">
        <v>1</v>
      </c>
      <c r="G17" s="123" t="s">
        <v>800</v>
      </c>
      <c r="H17" s="122"/>
      <c r="I17" s="122"/>
      <c r="J17" s="124"/>
      <c r="K17" s="125"/>
      <c r="L17" s="124"/>
      <c r="M17" s="5"/>
      <c r="N17" s="126"/>
      <c r="O17" s="127"/>
      <c r="P17" s="128">
        <f t="shared" si="0"/>
        <v>0</v>
      </c>
      <c r="Q17" s="43">
        <f t="shared" si="1"/>
        <v>0</v>
      </c>
      <c r="R17" s="41">
        <f t="shared" si="2"/>
        <v>0</v>
      </c>
    </row>
    <row r="18" spans="1:18" ht="38.25" customHeight="1">
      <c r="A18" s="119" t="s">
        <v>25</v>
      </c>
      <c r="B18" s="132" t="s">
        <v>801</v>
      </c>
      <c r="C18" s="119" t="s">
        <v>802</v>
      </c>
      <c r="D18" s="119" t="s">
        <v>32</v>
      </c>
      <c r="E18" s="121">
        <v>2500</v>
      </c>
      <c r="F18" s="122">
        <v>1</v>
      </c>
      <c r="G18" s="123" t="s">
        <v>803</v>
      </c>
      <c r="H18" s="122"/>
      <c r="I18" s="122"/>
      <c r="J18" s="124"/>
      <c r="K18" s="125"/>
      <c r="L18" s="124"/>
      <c r="M18" s="5"/>
      <c r="N18" s="126"/>
      <c r="O18" s="127"/>
      <c r="P18" s="128">
        <f t="shared" si="0"/>
        <v>0</v>
      </c>
      <c r="Q18" s="43">
        <f t="shared" si="1"/>
        <v>0</v>
      </c>
      <c r="R18" s="41">
        <f t="shared" si="2"/>
        <v>0</v>
      </c>
    </row>
    <row r="19" spans="1:18" ht="74.25" customHeight="1">
      <c r="A19" s="119" t="s">
        <v>26</v>
      </c>
      <c r="B19" s="132" t="s">
        <v>804</v>
      </c>
      <c r="C19" s="122" t="s">
        <v>805</v>
      </c>
      <c r="D19" s="122" t="s">
        <v>32</v>
      </c>
      <c r="E19" s="122">
        <v>90</v>
      </c>
      <c r="F19" s="122">
        <v>1</v>
      </c>
      <c r="G19" s="130" t="s">
        <v>806</v>
      </c>
      <c r="H19" s="122"/>
      <c r="I19" s="122"/>
      <c r="J19" s="124"/>
      <c r="K19" s="125"/>
      <c r="L19" s="124"/>
      <c r="M19" s="5"/>
      <c r="N19" s="126"/>
      <c r="O19" s="127"/>
      <c r="P19" s="128">
        <f t="shared" si="0"/>
        <v>0</v>
      </c>
      <c r="Q19" s="43">
        <f t="shared" si="1"/>
        <v>0</v>
      </c>
      <c r="R19" s="41">
        <f t="shared" si="2"/>
        <v>0</v>
      </c>
    </row>
    <row r="20" spans="1:18" ht="58.5" customHeight="1">
      <c r="A20" s="119" t="s">
        <v>27</v>
      </c>
      <c r="B20" s="120" t="s">
        <v>807</v>
      </c>
      <c r="C20" s="122"/>
      <c r="D20" s="119" t="s">
        <v>32</v>
      </c>
      <c r="E20" s="122">
        <v>20</v>
      </c>
      <c r="F20" s="122">
        <v>1</v>
      </c>
      <c r="G20" s="123" t="s">
        <v>808</v>
      </c>
      <c r="H20" s="122"/>
      <c r="I20" s="122"/>
      <c r="J20" s="124"/>
      <c r="K20" s="125"/>
      <c r="L20" s="124"/>
      <c r="M20" s="5"/>
      <c r="N20" s="126"/>
      <c r="O20" s="127"/>
      <c r="P20" s="128">
        <f t="shared" si="0"/>
        <v>0</v>
      </c>
      <c r="Q20" s="43">
        <f t="shared" si="1"/>
        <v>0</v>
      </c>
      <c r="R20" s="41">
        <f t="shared" si="2"/>
        <v>0</v>
      </c>
    </row>
    <row r="21" spans="1:18" ht="75" customHeight="1">
      <c r="A21" s="119" t="s">
        <v>28</v>
      </c>
      <c r="B21" s="129" t="s">
        <v>809</v>
      </c>
      <c r="C21" s="122" t="s">
        <v>810</v>
      </c>
      <c r="D21" s="119" t="s">
        <v>152</v>
      </c>
      <c r="E21" s="122">
        <v>100</v>
      </c>
      <c r="F21" s="122">
        <v>1</v>
      </c>
      <c r="G21" s="123" t="s">
        <v>811</v>
      </c>
      <c r="H21" s="122"/>
      <c r="I21" s="122"/>
      <c r="J21" s="124"/>
      <c r="K21" s="125"/>
      <c r="L21" s="124"/>
      <c r="M21" s="5"/>
      <c r="N21" s="126"/>
      <c r="O21" s="127"/>
      <c r="P21" s="128">
        <f t="shared" si="0"/>
        <v>0</v>
      </c>
      <c r="Q21" s="43">
        <f t="shared" si="1"/>
        <v>0</v>
      </c>
      <c r="R21" s="41">
        <f t="shared" si="2"/>
        <v>0</v>
      </c>
    </row>
    <row r="22" spans="1:18" ht="42.75" customHeight="1">
      <c r="A22" s="119" t="s">
        <v>29</v>
      </c>
      <c r="B22" s="120" t="s">
        <v>812</v>
      </c>
      <c r="C22" s="122" t="s">
        <v>813</v>
      </c>
      <c r="D22" s="119" t="s">
        <v>32</v>
      </c>
      <c r="E22" s="122">
        <v>60</v>
      </c>
      <c r="F22" s="122">
        <v>1</v>
      </c>
      <c r="G22" s="123" t="s">
        <v>814</v>
      </c>
      <c r="H22" s="122"/>
      <c r="I22" s="122"/>
      <c r="J22" s="124"/>
      <c r="K22" s="125"/>
      <c r="L22" s="124"/>
      <c r="M22" s="5"/>
      <c r="N22" s="126"/>
      <c r="O22" s="127"/>
      <c r="P22" s="128">
        <f t="shared" si="0"/>
        <v>0</v>
      </c>
      <c r="Q22" s="43">
        <f t="shared" si="1"/>
        <v>0</v>
      </c>
      <c r="R22" s="41">
        <f t="shared" si="2"/>
        <v>0</v>
      </c>
    </row>
    <row r="23" spans="1:18" ht="42" customHeight="1">
      <c r="A23" s="119" t="s">
        <v>198</v>
      </c>
      <c r="B23" s="120" t="s">
        <v>815</v>
      </c>
      <c r="C23" s="119" t="s">
        <v>816</v>
      </c>
      <c r="D23" s="119" t="s">
        <v>32</v>
      </c>
      <c r="E23" s="122">
        <v>3</v>
      </c>
      <c r="F23" s="122">
        <v>1</v>
      </c>
      <c r="G23" s="123" t="s">
        <v>817</v>
      </c>
      <c r="H23" s="122"/>
      <c r="I23" s="122"/>
      <c r="J23" s="124"/>
      <c r="K23" s="125"/>
      <c r="L23" s="124"/>
      <c r="M23" s="5"/>
      <c r="N23" s="126"/>
      <c r="O23" s="127"/>
      <c r="P23" s="128">
        <f t="shared" si="0"/>
        <v>0</v>
      </c>
      <c r="Q23" s="43">
        <f t="shared" si="1"/>
        <v>0</v>
      </c>
      <c r="R23" s="41">
        <f t="shared" si="2"/>
        <v>0</v>
      </c>
    </row>
    <row r="24" spans="1:18" ht="40.5" customHeight="1">
      <c r="A24" s="119" t="s">
        <v>200</v>
      </c>
      <c r="B24" s="120" t="s">
        <v>818</v>
      </c>
      <c r="C24" s="119" t="s">
        <v>819</v>
      </c>
      <c r="D24" s="119" t="s">
        <v>32</v>
      </c>
      <c r="E24" s="122">
        <v>150</v>
      </c>
      <c r="F24" s="122">
        <v>1</v>
      </c>
      <c r="G24" s="123" t="s">
        <v>820</v>
      </c>
      <c r="H24" s="122"/>
      <c r="I24" s="122"/>
      <c r="J24" s="124"/>
      <c r="K24" s="125"/>
      <c r="L24" s="124"/>
      <c r="M24" s="5"/>
      <c r="N24" s="126"/>
      <c r="O24" s="127"/>
      <c r="P24" s="128">
        <f t="shared" si="0"/>
        <v>0</v>
      </c>
      <c r="Q24" s="43">
        <f t="shared" si="1"/>
        <v>0</v>
      </c>
      <c r="R24" s="41">
        <f t="shared" si="2"/>
        <v>0</v>
      </c>
    </row>
    <row r="25" spans="1:18" ht="40.5" customHeight="1">
      <c r="A25" s="119" t="s">
        <v>202</v>
      </c>
      <c r="B25" s="120" t="s">
        <v>821</v>
      </c>
      <c r="C25" s="119" t="s">
        <v>822</v>
      </c>
      <c r="D25" s="119" t="s">
        <v>32</v>
      </c>
      <c r="E25" s="122">
        <v>500</v>
      </c>
      <c r="F25" s="122">
        <v>1</v>
      </c>
      <c r="G25" s="123" t="s">
        <v>821</v>
      </c>
      <c r="H25" s="122"/>
      <c r="I25" s="122"/>
      <c r="J25" s="124"/>
      <c r="K25" s="125"/>
      <c r="L25" s="124"/>
      <c r="M25" s="5"/>
      <c r="N25" s="126"/>
      <c r="O25" s="127"/>
      <c r="P25" s="128">
        <f t="shared" si="0"/>
        <v>0</v>
      </c>
      <c r="Q25" s="43">
        <f t="shared" si="1"/>
        <v>0</v>
      </c>
      <c r="R25" s="41">
        <f t="shared" si="2"/>
        <v>0</v>
      </c>
    </row>
    <row r="26" spans="1:18">
      <c r="A26" s="119" t="s">
        <v>205</v>
      </c>
      <c r="B26" s="444" t="s">
        <v>823</v>
      </c>
      <c r="C26" s="122" t="s">
        <v>824</v>
      </c>
      <c r="D26" s="119" t="s">
        <v>32</v>
      </c>
      <c r="E26" s="122">
        <v>600</v>
      </c>
      <c r="F26" s="122">
        <v>1</v>
      </c>
      <c r="G26" s="448" t="s">
        <v>825</v>
      </c>
      <c r="H26" s="122"/>
      <c r="I26" s="122"/>
      <c r="J26" s="124"/>
      <c r="K26" s="125"/>
      <c r="L26" s="124"/>
      <c r="M26" s="5"/>
      <c r="N26" s="126"/>
      <c r="O26" s="127"/>
      <c r="P26" s="128">
        <f t="shared" si="0"/>
        <v>0</v>
      </c>
      <c r="Q26" s="43">
        <f t="shared" si="1"/>
        <v>0</v>
      </c>
      <c r="R26" s="41">
        <f t="shared" si="2"/>
        <v>0</v>
      </c>
    </row>
    <row r="27" spans="1:18">
      <c r="A27" s="119" t="s">
        <v>207</v>
      </c>
      <c r="B27" s="445"/>
      <c r="C27" s="122" t="s">
        <v>826</v>
      </c>
      <c r="D27" s="119" t="s">
        <v>32</v>
      </c>
      <c r="E27" s="122">
        <v>5</v>
      </c>
      <c r="F27" s="122">
        <v>1</v>
      </c>
      <c r="G27" s="448"/>
      <c r="H27" s="122"/>
      <c r="I27" s="122"/>
      <c r="J27" s="124"/>
      <c r="K27" s="125"/>
      <c r="L27" s="124"/>
      <c r="M27" s="5"/>
      <c r="N27" s="126"/>
      <c r="O27" s="127"/>
      <c r="P27" s="128">
        <f t="shared" si="0"/>
        <v>0</v>
      </c>
      <c r="Q27" s="43">
        <f t="shared" si="1"/>
        <v>0</v>
      </c>
      <c r="R27" s="41">
        <f t="shared" si="2"/>
        <v>0</v>
      </c>
    </row>
    <row r="28" spans="1:18" ht="27.75" customHeight="1">
      <c r="A28" s="119" t="s">
        <v>210</v>
      </c>
      <c r="B28" s="446"/>
      <c r="C28" s="122" t="s">
        <v>827</v>
      </c>
      <c r="D28" s="119" t="s">
        <v>32</v>
      </c>
      <c r="E28" s="122">
        <v>5</v>
      </c>
      <c r="F28" s="122">
        <v>1</v>
      </c>
      <c r="G28" s="448"/>
      <c r="H28" s="122"/>
      <c r="I28" s="122"/>
      <c r="J28" s="124"/>
      <c r="K28" s="125"/>
      <c r="L28" s="124"/>
      <c r="M28" s="5"/>
      <c r="N28" s="126"/>
      <c r="O28" s="127"/>
      <c r="P28" s="128">
        <f t="shared" si="0"/>
        <v>0</v>
      </c>
      <c r="Q28" s="43">
        <f t="shared" si="1"/>
        <v>0</v>
      </c>
      <c r="R28" s="41">
        <f t="shared" si="2"/>
        <v>0</v>
      </c>
    </row>
    <row r="29" spans="1:18" ht="50.25" customHeight="1">
      <c r="A29" s="119" t="s">
        <v>213</v>
      </c>
      <c r="B29" s="223" t="s">
        <v>828</v>
      </c>
      <c r="C29" s="122"/>
      <c r="D29" s="119" t="s">
        <v>32</v>
      </c>
      <c r="E29" s="121">
        <v>5000</v>
      </c>
      <c r="F29" s="122">
        <v>1</v>
      </c>
      <c r="G29" s="123" t="s">
        <v>829</v>
      </c>
      <c r="H29" s="122"/>
      <c r="I29" s="122"/>
      <c r="J29" s="124"/>
      <c r="K29" s="125"/>
      <c r="L29" s="124"/>
      <c r="M29" s="5"/>
      <c r="N29" s="126"/>
      <c r="O29" s="127"/>
      <c r="P29" s="128">
        <f t="shared" si="0"/>
        <v>0</v>
      </c>
      <c r="Q29" s="43">
        <f t="shared" si="1"/>
        <v>0</v>
      </c>
      <c r="R29" s="41">
        <f t="shared" si="2"/>
        <v>0</v>
      </c>
    </row>
    <row r="30" spans="1:18" ht="34.5" customHeight="1">
      <c r="A30" s="119" t="s">
        <v>216</v>
      </c>
      <c r="B30" s="120" t="s">
        <v>828</v>
      </c>
      <c r="C30" s="119" t="s">
        <v>830</v>
      </c>
      <c r="D30" s="119" t="s">
        <v>32</v>
      </c>
      <c r="E30" s="121">
        <v>1800</v>
      </c>
      <c r="F30" s="122">
        <v>1</v>
      </c>
      <c r="G30" s="123" t="s">
        <v>831</v>
      </c>
      <c r="H30" s="122"/>
      <c r="I30" s="122"/>
      <c r="J30" s="124"/>
      <c r="K30" s="125"/>
      <c r="L30" s="124"/>
      <c r="M30" s="5"/>
      <c r="N30" s="126"/>
      <c r="O30" s="127"/>
      <c r="P30" s="128">
        <f t="shared" si="0"/>
        <v>0</v>
      </c>
      <c r="Q30" s="43">
        <f t="shared" si="1"/>
        <v>0</v>
      </c>
      <c r="R30" s="41">
        <f t="shared" si="2"/>
        <v>0</v>
      </c>
    </row>
    <row r="31" spans="1:18" ht="36" customHeight="1">
      <c r="A31" s="119" t="s">
        <v>220</v>
      </c>
      <c r="B31" s="120" t="s">
        <v>832</v>
      </c>
      <c r="C31" s="119" t="s">
        <v>833</v>
      </c>
      <c r="D31" s="119" t="s">
        <v>32</v>
      </c>
      <c r="E31" s="121">
        <v>3500</v>
      </c>
      <c r="F31" s="122">
        <v>1</v>
      </c>
      <c r="G31" s="123" t="s">
        <v>834</v>
      </c>
      <c r="H31" s="122"/>
      <c r="I31" s="122"/>
      <c r="J31" s="124"/>
      <c r="K31" s="125"/>
      <c r="L31" s="124"/>
      <c r="M31" s="5"/>
      <c r="N31" s="126"/>
      <c r="O31" s="127"/>
      <c r="P31" s="128">
        <f t="shared" si="0"/>
        <v>0</v>
      </c>
      <c r="Q31" s="43">
        <f t="shared" si="1"/>
        <v>0</v>
      </c>
      <c r="R31" s="41">
        <f t="shared" si="2"/>
        <v>0</v>
      </c>
    </row>
    <row r="32" spans="1:18" ht="38.25" customHeight="1">
      <c r="A32" s="119" t="s">
        <v>222</v>
      </c>
      <c r="B32" s="120" t="s">
        <v>835</v>
      </c>
      <c r="C32" s="119" t="s">
        <v>165</v>
      </c>
      <c r="D32" s="119" t="s">
        <v>32</v>
      </c>
      <c r="E32" s="122">
        <v>30</v>
      </c>
      <c r="F32" s="122">
        <v>1</v>
      </c>
      <c r="G32" s="123" t="s">
        <v>836</v>
      </c>
      <c r="H32" s="122"/>
      <c r="I32" s="122"/>
      <c r="J32" s="124"/>
      <c r="K32" s="125"/>
      <c r="L32" s="124"/>
      <c r="M32" s="5"/>
      <c r="N32" s="126"/>
      <c r="O32" s="127"/>
      <c r="P32" s="128">
        <f t="shared" si="0"/>
        <v>0</v>
      </c>
      <c r="Q32" s="43">
        <f t="shared" si="1"/>
        <v>0</v>
      </c>
      <c r="R32" s="41">
        <f t="shared" si="2"/>
        <v>0</v>
      </c>
    </row>
    <row r="33" spans="1:18" ht="42" customHeight="1">
      <c r="A33" s="119" t="s">
        <v>466</v>
      </c>
      <c r="B33" s="120" t="s">
        <v>837</v>
      </c>
      <c r="C33" s="119" t="s">
        <v>838</v>
      </c>
      <c r="D33" s="119" t="s">
        <v>32</v>
      </c>
      <c r="E33" s="122">
        <v>1</v>
      </c>
      <c r="F33" s="122">
        <v>1</v>
      </c>
      <c r="G33" s="123" t="s">
        <v>839</v>
      </c>
      <c r="H33" s="122"/>
      <c r="I33" s="122"/>
      <c r="J33" s="124"/>
      <c r="K33" s="125"/>
      <c r="L33" s="124"/>
      <c r="M33" s="5"/>
      <c r="N33" s="126"/>
      <c r="O33" s="127"/>
      <c r="P33" s="128">
        <f t="shared" si="0"/>
        <v>0</v>
      </c>
      <c r="Q33" s="43">
        <f t="shared" si="1"/>
        <v>0</v>
      </c>
      <c r="R33" s="41">
        <f t="shared" si="2"/>
        <v>0</v>
      </c>
    </row>
    <row r="34" spans="1:18" ht="39" customHeight="1">
      <c r="A34" s="119" t="s">
        <v>468</v>
      </c>
      <c r="B34" s="132" t="s">
        <v>837</v>
      </c>
      <c r="C34" s="122" t="s">
        <v>840</v>
      </c>
      <c r="D34" s="122" t="s">
        <v>32</v>
      </c>
      <c r="E34" s="122">
        <v>1</v>
      </c>
      <c r="F34" s="122">
        <v>1</v>
      </c>
      <c r="G34" s="130" t="s">
        <v>841</v>
      </c>
      <c r="H34" s="122"/>
      <c r="I34" s="122"/>
      <c r="J34" s="124"/>
      <c r="K34" s="125"/>
      <c r="L34" s="124"/>
      <c r="M34" s="5"/>
      <c r="N34" s="126"/>
      <c r="O34" s="127"/>
      <c r="P34" s="128">
        <f t="shared" si="0"/>
        <v>0</v>
      </c>
      <c r="Q34" s="43">
        <f t="shared" si="1"/>
        <v>0</v>
      </c>
      <c r="R34" s="41">
        <f t="shared" si="2"/>
        <v>0</v>
      </c>
    </row>
    <row r="35" spans="1:18" ht="19.5" customHeight="1">
      <c r="A35" s="119" t="s">
        <v>471</v>
      </c>
      <c r="B35" s="452" t="s">
        <v>842</v>
      </c>
      <c r="C35" s="119" t="s">
        <v>843</v>
      </c>
      <c r="D35" s="119" t="s">
        <v>32</v>
      </c>
      <c r="E35" s="122">
        <v>1</v>
      </c>
      <c r="F35" s="122">
        <v>1</v>
      </c>
      <c r="G35" s="447" t="s">
        <v>844</v>
      </c>
      <c r="H35" s="122"/>
      <c r="I35" s="122"/>
      <c r="J35" s="124"/>
      <c r="K35" s="125"/>
      <c r="L35" s="124"/>
      <c r="M35" s="5"/>
      <c r="N35" s="126"/>
      <c r="O35" s="127"/>
      <c r="P35" s="128">
        <f t="shared" si="0"/>
        <v>0</v>
      </c>
      <c r="Q35" s="43">
        <f t="shared" si="1"/>
        <v>0</v>
      </c>
      <c r="R35" s="41">
        <f t="shared" si="2"/>
        <v>0</v>
      </c>
    </row>
    <row r="36" spans="1:18" ht="29.25" customHeight="1">
      <c r="A36" s="119" t="s">
        <v>475</v>
      </c>
      <c r="B36" s="452"/>
      <c r="C36" s="119" t="s">
        <v>845</v>
      </c>
      <c r="D36" s="119" t="s">
        <v>32</v>
      </c>
      <c r="E36" s="122">
        <v>1</v>
      </c>
      <c r="F36" s="122">
        <v>1</v>
      </c>
      <c r="G36" s="447"/>
      <c r="H36" s="122"/>
      <c r="I36" s="122"/>
      <c r="J36" s="124"/>
      <c r="K36" s="125"/>
      <c r="L36" s="124"/>
      <c r="M36" s="5"/>
      <c r="N36" s="126"/>
      <c r="O36" s="127"/>
      <c r="P36" s="128">
        <f t="shared" si="0"/>
        <v>0</v>
      </c>
      <c r="Q36" s="43">
        <f t="shared" si="1"/>
        <v>0</v>
      </c>
      <c r="R36" s="41">
        <f t="shared" si="2"/>
        <v>0</v>
      </c>
    </row>
    <row r="37" spans="1:18" ht="29.25" customHeight="1">
      <c r="A37" s="119" t="s">
        <v>478</v>
      </c>
      <c r="B37" s="452"/>
      <c r="C37" s="119" t="s">
        <v>233</v>
      </c>
      <c r="D37" s="119" t="s">
        <v>32</v>
      </c>
      <c r="E37" s="122">
        <v>25</v>
      </c>
      <c r="F37" s="122">
        <v>1</v>
      </c>
      <c r="G37" s="447"/>
      <c r="H37" s="122"/>
      <c r="I37" s="122"/>
      <c r="J37" s="124"/>
      <c r="K37" s="125"/>
      <c r="L37" s="124"/>
      <c r="M37" s="5"/>
      <c r="N37" s="126"/>
      <c r="O37" s="127"/>
      <c r="P37" s="128">
        <f t="shared" si="0"/>
        <v>0</v>
      </c>
      <c r="Q37" s="43">
        <f t="shared" si="1"/>
        <v>0</v>
      </c>
      <c r="R37" s="41">
        <f t="shared" si="2"/>
        <v>0</v>
      </c>
    </row>
    <row r="38" spans="1:18" ht="29.25" customHeight="1">
      <c r="A38" s="119" t="s">
        <v>480</v>
      </c>
      <c r="B38" s="452"/>
      <c r="C38" s="119" t="s">
        <v>238</v>
      </c>
      <c r="D38" s="119" t="s">
        <v>32</v>
      </c>
      <c r="E38" s="122">
        <v>80</v>
      </c>
      <c r="F38" s="122">
        <v>1</v>
      </c>
      <c r="G38" s="447"/>
      <c r="H38" s="122"/>
      <c r="I38" s="122"/>
      <c r="J38" s="124"/>
      <c r="K38" s="125"/>
      <c r="L38" s="124"/>
      <c r="M38" s="5"/>
      <c r="N38" s="126"/>
      <c r="O38" s="127"/>
      <c r="P38" s="128">
        <f t="shared" si="0"/>
        <v>0</v>
      </c>
      <c r="Q38" s="43">
        <f t="shared" si="1"/>
        <v>0</v>
      </c>
      <c r="R38" s="41">
        <f t="shared" si="2"/>
        <v>0</v>
      </c>
    </row>
    <row r="39" spans="1:18" ht="21" customHeight="1">
      <c r="A39" s="119" t="s">
        <v>482</v>
      </c>
      <c r="B39" s="452"/>
      <c r="C39" s="119" t="s">
        <v>156</v>
      </c>
      <c r="D39" s="119" t="s">
        <v>32</v>
      </c>
      <c r="E39" s="122">
        <v>29</v>
      </c>
      <c r="F39" s="122">
        <v>1</v>
      </c>
      <c r="G39" s="447"/>
      <c r="H39" s="122"/>
      <c r="I39" s="122"/>
      <c r="J39" s="124"/>
      <c r="K39" s="125"/>
      <c r="L39" s="124"/>
      <c r="M39" s="5"/>
      <c r="N39" s="126"/>
      <c r="O39" s="127"/>
      <c r="P39" s="128">
        <f t="shared" si="0"/>
        <v>0</v>
      </c>
      <c r="Q39" s="43">
        <f t="shared" si="1"/>
        <v>0</v>
      </c>
      <c r="R39" s="41">
        <f t="shared" si="2"/>
        <v>0</v>
      </c>
    </row>
    <row r="40" spans="1:18" ht="29.25" customHeight="1">
      <c r="A40" s="119" t="s">
        <v>484</v>
      </c>
      <c r="B40" s="451" t="s">
        <v>842</v>
      </c>
      <c r="C40" s="119" t="s">
        <v>233</v>
      </c>
      <c r="D40" s="119" t="s">
        <v>32</v>
      </c>
      <c r="E40" s="122">
        <v>13</v>
      </c>
      <c r="F40" s="122">
        <v>1</v>
      </c>
      <c r="G40" s="448" t="s">
        <v>846</v>
      </c>
      <c r="H40" s="122"/>
      <c r="I40" s="122"/>
      <c r="J40" s="124"/>
      <c r="K40" s="125"/>
      <c r="L40" s="124"/>
      <c r="M40" s="5"/>
      <c r="N40" s="126"/>
      <c r="O40" s="127"/>
      <c r="P40" s="128">
        <f t="shared" si="0"/>
        <v>0</v>
      </c>
      <c r="Q40" s="43">
        <f t="shared" si="1"/>
        <v>0</v>
      </c>
      <c r="R40" s="41">
        <f t="shared" si="2"/>
        <v>0</v>
      </c>
    </row>
    <row r="41" spans="1:18" ht="29.25" customHeight="1">
      <c r="A41" s="119" t="s">
        <v>488</v>
      </c>
      <c r="B41" s="451"/>
      <c r="C41" s="119" t="s">
        <v>238</v>
      </c>
      <c r="D41" s="119" t="s">
        <v>32</v>
      </c>
      <c r="E41" s="122">
        <v>21</v>
      </c>
      <c r="F41" s="122">
        <v>1</v>
      </c>
      <c r="G41" s="448"/>
      <c r="H41" s="122"/>
      <c r="I41" s="122"/>
      <c r="J41" s="124"/>
      <c r="K41" s="125"/>
      <c r="L41" s="124"/>
      <c r="M41" s="5"/>
      <c r="N41" s="126"/>
      <c r="O41" s="127"/>
      <c r="P41" s="128">
        <f t="shared" si="0"/>
        <v>0</v>
      </c>
      <c r="Q41" s="43">
        <f t="shared" si="1"/>
        <v>0</v>
      </c>
      <c r="R41" s="41">
        <f t="shared" si="2"/>
        <v>0</v>
      </c>
    </row>
    <row r="42" spans="1:18" ht="29.25" customHeight="1">
      <c r="A42" s="119" t="s">
        <v>491</v>
      </c>
      <c r="B42" s="451"/>
      <c r="C42" s="119" t="s">
        <v>156</v>
      </c>
      <c r="D42" s="119" t="s">
        <v>32</v>
      </c>
      <c r="E42" s="122">
        <v>16</v>
      </c>
      <c r="F42" s="122">
        <v>1</v>
      </c>
      <c r="G42" s="448"/>
      <c r="H42" s="122"/>
      <c r="I42" s="122"/>
      <c r="J42" s="124"/>
      <c r="K42" s="125"/>
      <c r="L42" s="124"/>
      <c r="M42" s="5"/>
      <c r="N42" s="126"/>
      <c r="O42" s="127"/>
      <c r="P42" s="128">
        <f t="shared" si="0"/>
        <v>0</v>
      </c>
      <c r="Q42" s="43">
        <f t="shared" si="1"/>
        <v>0</v>
      </c>
      <c r="R42" s="41">
        <f t="shared" si="2"/>
        <v>0</v>
      </c>
    </row>
    <row r="43" spans="1:18" ht="43.5" customHeight="1">
      <c r="A43" s="119" t="s">
        <v>847</v>
      </c>
      <c r="B43" s="120" t="s">
        <v>848</v>
      </c>
      <c r="C43" s="122"/>
      <c r="D43" s="119" t="s">
        <v>32</v>
      </c>
      <c r="E43" s="122">
        <v>50</v>
      </c>
      <c r="F43" s="122">
        <v>1</v>
      </c>
      <c r="G43" s="222" t="s">
        <v>1251</v>
      </c>
      <c r="H43" s="122"/>
      <c r="I43" s="122"/>
      <c r="J43" s="124"/>
      <c r="K43" s="125"/>
      <c r="L43" s="124"/>
      <c r="M43" s="5"/>
      <c r="N43" s="126"/>
      <c r="O43" s="127"/>
      <c r="P43" s="128">
        <f t="shared" si="0"/>
        <v>0</v>
      </c>
      <c r="Q43" s="43">
        <f t="shared" si="1"/>
        <v>0</v>
      </c>
      <c r="R43" s="41">
        <f t="shared" si="2"/>
        <v>0</v>
      </c>
    </row>
    <row r="44" spans="1:18" ht="54.75" customHeight="1">
      <c r="A44" s="119" t="s">
        <v>849</v>
      </c>
      <c r="B44" s="120" t="s">
        <v>850</v>
      </c>
      <c r="C44" s="122"/>
      <c r="D44" s="119" t="s">
        <v>32</v>
      </c>
      <c r="E44" s="122">
        <v>1900</v>
      </c>
      <c r="F44" s="122">
        <v>1</v>
      </c>
      <c r="G44" s="224" t="s">
        <v>1252</v>
      </c>
      <c r="H44" s="122"/>
      <c r="I44" s="122"/>
      <c r="J44" s="124"/>
      <c r="K44" s="125"/>
      <c r="L44" s="124"/>
      <c r="M44" s="5"/>
      <c r="N44" s="126"/>
      <c r="O44" s="127"/>
      <c r="P44" s="128">
        <f t="shared" si="0"/>
        <v>0</v>
      </c>
      <c r="Q44" s="43">
        <f t="shared" si="1"/>
        <v>0</v>
      </c>
      <c r="R44" s="41">
        <f t="shared" si="2"/>
        <v>0</v>
      </c>
    </row>
    <row r="45" spans="1:18" ht="46.5" customHeight="1">
      <c r="A45" s="119" t="s">
        <v>851</v>
      </c>
      <c r="B45" s="130" t="s">
        <v>852</v>
      </c>
      <c r="C45" s="122"/>
      <c r="D45" s="122" t="s">
        <v>32</v>
      </c>
      <c r="E45" s="122">
        <v>100</v>
      </c>
      <c r="F45" s="122">
        <v>1</v>
      </c>
      <c r="G45" s="133" t="s">
        <v>853</v>
      </c>
      <c r="H45" s="122"/>
      <c r="I45" s="122"/>
      <c r="J45" s="124"/>
      <c r="K45" s="125"/>
      <c r="L45" s="124"/>
      <c r="M45" s="5"/>
      <c r="N45" s="126"/>
      <c r="O45" s="127"/>
      <c r="P45" s="128">
        <f t="shared" si="0"/>
        <v>0</v>
      </c>
      <c r="Q45" s="43">
        <f t="shared" si="1"/>
        <v>0</v>
      </c>
      <c r="R45" s="41">
        <f t="shared" si="2"/>
        <v>0</v>
      </c>
    </row>
    <row r="46" spans="1:18" ht="54.75" customHeight="1">
      <c r="A46" s="119" t="s">
        <v>854</v>
      </c>
      <c r="B46" s="130" t="s">
        <v>855</v>
      </c>
      <c r="C46" s="122"/>
      <c r="D46" s="122" t="s">
        <v>32</v>
      </c>
      <c r="E46" s="122">
        <v>200</v>
      </c>
      <c r="F46" s="122">
        <v>1</v>
      </c>
      <c r="G46" s="133" t="s">
        <v>856</v>
      </c>
      <c r="H46" s="122"/>
      <c r="I46" s="122"/>
      <c r="J46" s="124"/>
      <c r="K46" s="125"/>
      <c r="L46" s="124"/>
      <c r="M46" s="5"/>
      <c r="N46" s="126"/>
      <c r="O46" s="127"/>
      <c r="P46" s="128">
        <f t="shared" si="0"/>
        <v>0</v>
      </c>
      <c r="Q46" s="43">
        <f t="shared" si="1"/>
        <v>0</v>
      </c>
      <c r="R46" s="41">
        <f t="shared" si="2"/>
        <v>0</v>
      </c>
    </row>
    <row r="47" spans="1:18" ht="45" customHeight="1">
      <c r="A47" s="119" t="s">
        <v>857</v>
      </c>
      <c r="B47" s="120" t="s">
        <v>858</v>
      </c>
      <c r="C47" s="122"/>
      <c r="D47" s="119" t="s">
        <v>32</v>
      </c>
      <c r="E47" s="122">
        <v>10</v>
      </c>
      <c r="F47" s="122">
        <v>1</v>
      </c>
      <c r="G47" s="123" t="s">
        <v>859</v>
      </c>
      <c r="H47" s="122"/>
      <c r="I47" s="122"/>
      <c r="J47" s="124"/>
      <c r="K47" s="125"/>
      <c r="L47" s="124"/>
      <c r="M47" s="5"/>
      <c r="N47" s="126"/>
      <c r="O47" s="127"/>
      <c r="P47" s="128">
        <f t="shared" si="0"/>
        <v>0</v>
      </c>
      <c r="Q47" s="43">
        <f t="shared" si="1"/>
        <v>0</v>
      </c>
      <c r="R47" s="41">
        <f t="shared" si="2"/>
        <v>0</v>
      </c>
    </row>
    <row r="48" spans="1:18" ht="59.25" customHeight="1">
      <c r="A48" s="119" t="s">
        <v>860</v>
      </c>
      <c r="B48" s="132" t="s">
        <v>861</v>
      </c>
      <c r="C48" s="122"/>
      <c r="D48" s="119" t="s">
        <v>32</v>
      </c>
      <c r="E48" s="121">
        <v>100</v>
      </c>
      <c r="F48" s="122">
        <v>1</v>
      </c>
      <c r="G48" s="130" t="s">
        <v>862</v>
      </c>
      <c r="H48" s="122"/>
      <c r="I48" s="122"/>
      <c r="J48" s="124"/>
      <c r="K48" s="125"/>
      <c r="L48" s="124"/>
      <c r="M48" s="5"/>
      <c r="N48" s="134"/>
      <c r="O48" s="127"/>
      <c r="P48" s="128">
        <f t="shared" si="0"/>
        <v>0</v>
      </c>
      <c r="Q48" s="43">
        <f t="shared" si="1"/>
        <v>0</v>
      </c>
      <c r="R48" s="41">
        <f t="shared" si="2"/>
        <v>0</v>
      </c>
    </row>
    <row r="49" spans="1:18" ht="67.5" customHeight="1">
      <c r="A49" s="119" t="s">
        <v>863</v>
      </c>
      <c r="B49" s="120" t="s">
        <v>864</v>
      </c>
      <c r="C49" s="119" t="s">
        <v>865</v>
      </c>
      <c r="D49" s="119" t="s">
        <v>32</v>
      </c>
      <c r="E49" s="121">
        <v>14000</v>
      </c>
      <c r="F49" s="122">
        <v>1</v>
      </c>
      <c r="G49" s="123" t="s">
        <v>866</v>
      </c>
      <c r="H49" s="122"/>
      <c r="I49" s="122"/>
      <c r="J49" s="124"/>
      <c r="K49" s="125"/>
      <c r="L49" s="124"/>
      <c r="M49" s="5"/>
      <c r="N49" s="126"/>
      <c r="O49" s="127"/>
      <c r="P49" s="128">
        <f t="shared" si="0"/>
        <v>0</v>
      </c>
      <c r="Q49" s="43">
        <f t="shared" si="1"/>
        <v>0</v>
      </c>
      <c r="R49" s="41">
        <f t="shared" si="2"/>
        <v>0</v>
      </c>
    </row>
    <row r="50" spans="1:18" ht="90" customHeight="1">
      <c r="A50" s="119" t="s">
        <v>867</v>
      </c>
      <c r="B50" s="120" t="s">
        <v>868</v>
      </c>
      <c r="C50" s="119" t="s">
        <v>865</v>
      </c>
      <c r="D50" s="119" t="s">
        <v>32</v>
      </c>
      <c r="E50" s="122">
        <v>2</v>
      </c>
      <c r="F50" s="122">
        <v>1</v>
      </c>
      <c r="G50" s="123" t="s">
        <v>869</v>
      </c>
      <c r="H50" s="122"/>
      <c r="I50" s="122"/>
      <c r="J50" s="124"/>
      <c r="K50" s="125"/>
      <c r="L50" s="124"/>
      <c r="M50" s="5"/>
      <c r="N50" s="126"/>
      <c r="O50" s="127"/>
      <c r="P50" s="128">
        <f t="shared" si="0"/>
        <v>0</v>
      </c>
      <c r="Q50" s="43">
        <f t="shared" si="1"/>
        <v>0</v>
      </c>
      <c r="R50" s="41">
        <f t="shared" si="2"/>
        <v>0</v>
      </c>
    </row>
    <row r="51" spans="1:18" ht="63.75" customHeight="1">
      <c r="A51" s="119" t="s">
        <v>870</v>
      </c>
      <c r="B51" s="120" t="s">
        <v>1209</v>
      </c>
      <c r="C51" s="122" t="s">
        <v>871</v>
      </c>
      <c r="D51" s="119" t="s">
        <v>152</v>
      </c>
      <c r="E51" s="122">
        <v>1800</v>
      </c>
      <c r="F51" s="122">
        <v>1</v>
      </c>
      <c r="G51" s="130" t="s">
        <v>872</v>
      </c>
      <c r="H51" s="122"/>
      <c r="I51" s="122"/>
      <c r="J51" s="124"/>
      <c r="K51" s="125"/>
      <c r="L51" s="124"/>
      <c r="M51" s="5"/>
      <c r="N51" s="135"/>
      <c r="O51" s="127"/>
      <c r="P51" s="128">
        <f t="shared" si="0"/>
        <v>0</v>
      </c>
      <c r="Q51" s="43">
        <f t="shared" si="1"/>
        <v>0</v>
      </c>
      <c r="R51" s="41">
        <f t="shared" si="2"/>
        <v>0</v>
      </c>
    </row>
    <row r="52" spans="1:18" ht="39" customHeight="1">
      <c r="A52" s="119" t="s">
        <v>873</v>
      </c>
      <c r="B52" s="120" t="s">
        <v>875</v>
      </c>
      <c r="C52" s="119" t="s">
        <v>186</v>
      </c>
      <c r="D52" s="119" t="s">
        <v>32</v>
      </c>
      <c r="E52" s="121">
        <v>1400</v>
      </c>
      <c r="F52" s="122">
        <v>1</v>
      </c>
      <c r="G52" s="123" t="s">
        <v>876</v>
      </c>
      <c r="H52" s="122"/>
      <c r="I52" s="122"/>
      <c r="J52" s="124"/>
      <c r="K52" s="125"/>
      <c r="L52" s="124"/>
      <c r="M52" s="5"/>
      <c r="N52" s="126"/>
      <c r="O52" s="127"/>
      <c r="P52" s="128">
        <f t="shared" si="0"/>
        <v>0</v>
      </c>
      <c r="Q52" s="43">
        <f t="shared" si="1"/>
        <v>0</v>
      </c>
      <c r="R52" s="41">
        <f t="shared" si="2"/>
        <v>0</v>
      </c>
    </row>
    <row r="53" spans="1:18" ht="39" customHeight="1">
      <c r="A53" s="119" t="s">
        <v>874</v>
      </c>
      <c r="B53" s="120" t="s">
        <v>879</v>
      </c>
      <c r="C53" s="122"/>
      <c r="D53" s="119" t="s">
        <v>152</v>
      </c>
      <c r="E53" s="122">
        <v>2</v>
      </c>
      <c r="F53" s="122">
        <v>1</v>
      </c>
      <c r="G53" s="130" t="s">
        <v>1201</v>
      </c>
      <c r="H53" s="122"/>
      <c r="I53" s="122"/>
      <c r="J53" s="124"/>
      <c r="K53" s="125"/>
      <c r="L53" s="124"/>
      <c r="M53" s="5"/>
      <c r="N53" s="135"/>
      <c r="O53" s="127"/>
      <c r="P53" s="128">
        <f t="shared" si="0"/>
        <v>0</v>
      </c>
      <c r="Q53" s="43">
        <f t="shared" si="1"/>
        <v>0</v>
      </c>
      <c r="R53" s="41">
        <f t="shared" si="2"/>
        <v>0</v>
      </c>
    </row>
    <row r="54" spans="1:18" ht="39" customHeight="1">
      <c r="A54" s="119" t="s">
        <v>877</v>
      </c>
      <c r="B54" s="120" t="s">
        <v>881</v>
      </c>
      <c r="C54" s="122"/>
      <c r="D54" s="119" t="s">
        <v>152</v>
      </c>
      <c r="E54" s="122">
        <v>3</v>
      </c>
      <c r="F54" s="122">
        <v>1</v>
      </c>
      <c r="G54" s="130" t="s">
        <v>1200</v>
      </c>
      <c r="H54" s="122"/>
      <c r="I54" s="122"/>
      <c r="J54" s="124"/>
      <c r="K54" s="125"/>
      <c r="L54" s="124"/>
      <c r="M54" s="5"/>
      <c r="N54" s="135"/>
      <c r="O54" s="127"/>
      <c r="P54" s="128">
        <f t="shared" si="0"/>
        <v>0</v>
      </c>
      <c r="Q54" s="43">
        <f t="shared" si="1"/>
        <v>0</v>
      </c>
      <c r="R54" s="41">
        <f t="shared" si="2"/>
        <v>0</v>
      </c>
    </row>
    <row r="55" spans="1:18" ht="66" customHeight="1">
      <c r="A55" s="119" t="s">
        <v>878</v>
      </c>
      <c r="B55" s="120" t="s">
        <v>882</v>
      </c>
      <c r="C55" s="119" t="s">
        <v>883</v>
      </c>
      <c r="D55" s="119" t="s">
        <v>32</v>
      </c>
      <c r="E55" s="122">
        <v>23</v>
      </c>
      <c r="F55" s="122">
        <v>1</v>
      </c>
      <c r="G55" s="123" t="s">
        <v>884</v>
      </c>
      <c r="H55" s="122"/>
      <c r="I55" s="122"/>
      <c r="J55" s="124"/>
      <c r="K55" s="125"/>
      <c r="L55" s="124"/>
      <c r="M55" s="5"/>
      <c r="N55" s="126"/>
      <c r="O55" s="127"/>
      <c r="P55" s="128">
        <f t="shared" si="0"/>
        <v>0</v>
      </c>
      <c r="Q55" s="43">
        <f t="shared" si="1"/>
        <v>0</v>
      </c>
      <c r="R55" s="41">
        <f t="shared" si="2"/>
        <v>0</v>
      </c>
    </row>
    <row r="56" spans="1:18" ht="39.75" customHeight="1">
      <c r="A56" s="119" t="s">
        <v>880</v>
      </c>
      <c r="B56" s="30" t="s">
        <v>1086</v>
      </c>
      <c r="C56" s="109"/>
      <c r="D56" s="119" t="s">
        <v>32</v>
      </c>
      <c r="E56" s="6">
        <v>1</v>
      </c>
      <c r="F56" s="6">
        <v>1</v>
      </c>
      <c r="G56" s="136" t="s">
        <v>1087</v>
      </c>
      <c r="H56" s="6"/>
      <c r="I56" s="6"/>
      <c r="J56" s="124"/>
      <c r="K56" s="125"/>
      <c r="L56" s="124"/>
      <c r="M56" s="5"/>
      <c r="N56" s="137"/>
      <c r="O56" s="127"/>
      <c r="P56" s="128">
        <f t="shared" si="0"/>
        <v>0</v>
      </c>
      <c r="Q56" s="43">
        <f t="shared" si="1"/>
        <v>0</v>
      </c>
      <c r="R56" s="41">
        <f t="shared" si="2"/>
        <v>0</v>
      </c>
    </row>
    <row r="57" spans="1:18" ht="21.75" customHeight="1">
      <c r="A57" s="424" t="s">
        <v>1245</v>
      </c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138">
        <f>SUM(Q6:Q56)</f>
        <v>0</v>
      </c>
      <c r="R57" s="139">
        <f>SUM(R6:R56)</f>
        <v>0</v>
      </c>
    </row>
    <row r="58" spans="1:18" ht="15" customHeight="1">
      <c r="A58" s="425" t="s">
        <v>1246</v>
      </c>
      <c r="B58" s="425"/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5"/>
      <c r="N58" s="425"/>
      <c r="O58" s="425"/>
      <c r="P58" s="425"/>
      <c r="Q58" s="140">
        <f>0.7*Q57</f>
        <v>0</v>
      </c>
      <c r="R58" s="140">
        <f>0.7*R57</f>
        <v>0</v>
      </c>
    </row>
    <row r="59" spans="1:18">
      <c r="A59" s="426" t="s">
        <v>1235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140">
        <f>1.2*Q57</f>
        <v>0</v>
      </c>
      <c r="R59" s="140">
        <f>1.2*R57</f>
        <v>0</v>
      </c>
    </row>
    <row r="60" spans="1:18" ht="28.5" customHeight="1">
      <c r="A60" s="430" t="s">
        <v>35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</row>
    <row r="61" spans="1:18" ht="49.5" customHeight="1">
      <c r="A61" s="427" t="s">
        <v>1243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</row>
    <row r="62" spans="1:18" ht="47.25" customHeight="1">
      <c r="A62" s="427" t="s">
        <v>1244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</row>
    <row r="63" spans="1:18" ht="34.5" customHeight="1">
      <c r="A63" s="428" t="s">
        <v>1236</v>
      </c>
      <c r="B63" s="428"/>
      <c r="C63" s="428"/>
      <c r="D63" s="428"/>
      <c r="E63" s="428"/>
      <c r="F63" s="428" t="s">
        <v>1237</v>
      </c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</row>
    <row r="64" spans="1:18" ht="29.25" customHeight="1">
      <c r="A64" s="429" t="s">
        <v>1238</v>
      </c>
      <c r="B64" s="429"/>
      <c r="C64" s="429"/>
      <c r="D64" s="429"/>
      <c r="E64" s="429"/>
      <c r="F64" s="429" t="s">
        <v>1239</v>
      </c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</row>
    <row r="65" spans="1:18" ht="44.25" customHeight="1">
      <c r="A65" s="428" t="s">
        <v>1240</v>
      </c>
      <c r="B65" s="428"/>
      <c r="C65" s="428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8"/>
      <c r="Q65" s="428"/>
      <c r="R65" s="428"/>
    </row>
    <row r="66" spans="1:18">
      <c r="A66" s="450"/>
      <c r="B66" s="450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</row>
    <row r="67" spans="1:18">
      <c r="A67" s="443"/>
      <c r="B67" s="443"/>
      <c r="C67" s="443"/>
      <c r="D67" s="443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443"/>
      <c r="P67" s="443"/>
      <c r="Q67" s="443"/>
      <c r="R67" s="443"/>
    </row>
    <row r="68" spans="1:18">
      <c r="A68" s="443"/>
      <c r="B68" s="443"/>
      <c r="C68" s="443"/>
      <c r="D68" s="443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443"/>
      <c r="P68" s="443"/>
      <c r="Q68" s="443"/>
      <c r="R68" s="443"/>
    </row>
    <row r="69" spans="1:18">
      <c r="A69" s="443"/>
      <c r="B69" s="443"/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3"/>
      <c r="P69" s="443"/>
      <c r="Q69" s="443"/>
      <c r="R69" s="443"/>
    </row>
    <row r="70" spans="1:18">
      <c r="A70" s="443"/>
      <c r="B70" s="443"/>
      <c r="C70" s="443"/>
      <c r="D70" s="443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443"/>
      <c r="P70" s="443"/>
      <c r="Q70" s="443"/>
      <c r="R70" s="443"/>
    </row>
  </sheetData>
  <mergeCells count="26">
    <mergeCell ref="A63:E63"/>
    <mergeCell ref="F63:R63"/>
    <mergeCell ref="A64:E64"/>
    <mergeCell ref="F64:R64"/>
    <mergeCell ref="A65:R65"/>
    <mergeCell ref="G26:G28"/>
    <mergeCell ref="B40:B42"/>
    <mergeCell ref="G40:G42"/>
    <mergeCell ref="B35:B39"/>
    <mergeCell ref="G35:G39"/>
    <mergeCell ref="A1:R1"/>
    <mergeCell ref="A2:R2"/>
    <mergeCell ref="A3:R3"/>
    <mergeCell ref="A57:P57"/>
    <mergeCell ref="A67:R70"/>
    <mergeCell ref="A59:P59"/>
    <mergeCell ref="A60:R60"/>
    <mergeCell ref="A61:R61"/>
    <mergeCell ref="A62:R62"/>
    <mergeCell ref="B8:B10"/>
    <mergeCell ref="G8:G10"/>
    <mergeCell ref="B11:B12"/>
    <mergeCell ref="G11:G12"/>
    <mergeCell ref="A66:R66"/>
    <mergeCell ref="A58:P58"/>
    <mergeCell ref="B26:B28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50</vt:i4>
      </vt:variant>
      <vt:variant>
        <vt:lpstr>Zakresy nazwane</vt:lpstr>
      </vt:variant>
      <vt:variant>
        <vt:i4>2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'43'!Obszar_wydruku</vt:lpstr>
      <vt:lpstr>'9'!Obszar_wydruku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Tworzydło</dc:creator>
  <cp:lastModifiedBy>MartaDziedzic</cp:lastModifiedBy>
  <cp:lastPrinted>2022-03-14T12:12:09Z</cp:lastPrinted>
  <dcterms:created xsi:type="dcterms:W3CDTF">2015-06-05T18:19:34Z</dcterms:created>
  <dcterms:modified xsi:type="dcterms:W3CDTF">2022-04-05T09:01:45Z</dcterms:modified>
</cp:coreProperties>
</file>